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-常用相关数据\2026年\26年采伐相关\采伐地块公示表\1-2026-2027年度采伐工作公式+2026年林场抚育采伐\"/>
    </mc:Choice>
  </mc:AlternateContent>
  <bookViews>
    <workbookView windowWidth="23145" windowHeight="9675"/>
  </bookViews>
  <sheets>
    <sheet name="Sheet3" sheetId="10" r:id="rId1"/>
  </sheets>
  <definedNames>
    <definedName name="_xlnm._FilterDatabase" localSheetId="0" hidden="1">Sheet3!$A$6:$N$130</definedName>
    <definedName name="_xlnm.Print_Titles" localSheetId="0">Sheet3!$1:$6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<sst xmlns="http://schemas.openxmlformats.org/spreadsheetml/2006/main" count="801" uniqueCount="281">
  <si>
    <t xml:space="preserve">2026年-2027年采伐地块公示表 </t>
  </si>
  <si>
    <t xml:space="preserve">                                                                                                                      单位：亩、株</t>
  </si>
  <si>
    <t>序号</t>
  </si>
  <si>
    <t>村名</t>
  </si>
  <si>
    <t>林权人</t>
  </si>
  <si>
    <t>坐落</t>
  </si>
  <si>
    <t>实测
面积</t>
  </si>
  <si>
    <t>林班
号</t>
  </si>
  <si>
    <t>小班
号</t>
  </si>
  <si>
    <t>造林
时间</t>
  </si>
  <si>
    <t>林龄</t>
  </si>
  <si>
    <t>林种</t>
  </si>
  <si>
    <t>树种</t>
  </si>
  <si>
    <t>株数</t>
  </si>
  <si>
    <t>采伐
类型</t>
  </si>
  <si>
    <t>备注</t>
  </si>
  <si>
    <t>上集镇</t>
  </si>
  <si>
    <t>张有成</t>
  </si>
  <si>
    <t>上集镇北门奋斗路道南</t>
  </si>
  <si>
    <t>防护林</t>
  </si>
  <si>
    <t>杨树</t>
  </si>
  <si>
    <t>更新采伐</t>
  </si>
  <si>
    <t>上集镇稻香村</t>
  </si>
  <si>
    <t>张国旭（李英）</t>
  </si>
  <si>
    <t>稻香村三组后</t>
  </si>
  <si>
    <t>41</t>
  </si>
  <si>
    <t>上集镇上集村</t>
  </si>
  <si>
    <t>张国旭（毕洪青）</t>
  </si>
  <si>
    <t>刘贵屯屯南</t>
  </si>
  <si>
    <t>刘贵屯屯西</t>
  </si>
  <si>
    <t>刘贵屯屯北</t>
  </si>
  <si>
    <t>7组屯后护屯林</t>
  </si>
  <si>
    <t>曲树文（谭建国）</t>
  </si>
  <si>
    <t>徐振屯道南沟北三干线西侧</t>
  </si>
  <si>
    <t>上集镇平安村</t>
  </si>
  <si>
    <t>曲树文
陈虹（王俊华）</t>
  </si>
  <si>
    <t>平安村八组后</t>
  </si>
  <si>
    <t>上集镇宝田村</t>
  </si>
  <si>
    <t>村集体</t>
  </si>
  <si>
    <t>宝田1组到5组道南</t>
  </si>
  <si>
    <t>上集镇天放村</t>
  </si>
  <si>
    <t>于友林（齐德民、
闫武）</t>
  </si>
  <si>
    <t>北大四组护屯林</t>
  </si>
  <si>
    <t>13</t>
  </si>
  <si>
    <t>阁山镇长青村</t>
  </si>
  <si>
    <t>赵福庆</t>
  </si>
  <si>
    <t>原良种厂与十六井交界道东</t>
  </si>
  <si>
    <t>用材林</t>
  </si>
  <si>
    <t>主伐</t>
  </si>
  <si>
    <t>赵玉玲（齐长海）</t>
  </si>
  <si>
    <t>六组南横头与心金村交界的东西林带</t>
  </si>
  <si>
    <t>阁山镇三合村</t>
  </si>
  <si>
    <t>王立海（刘守君）</t>
  </si>
  <si>
    <t>三合村杨老永屯九组屯南</t>
  </si>
  <si>
    <t>56</t>
  </si>
  <si>
    <t>阁山镇永合村</t>
  </si>
  <si>
    <t>金光哲</t>
  </si>
  <si>
    <t>永合村5组</t>
  </si>
  <si>
    <t>落叶松/杨树混交林</t>
  </si>
  <si>
    <t>乔殿义</t>
  </si>
  <si>
    <t>长青村北沟</t>
  </si>
  <si>
    <t>低产林改造</t>
  </si>
  <si>
    <t>还有5公分以下的526棵</t>
  </si>
  <si>
    <t>阁山镇共合村</t>
  </si>
  <si>
    <t>砖厂北和砖厂东与永清交界树带</t>
  </si>
  <si>
    <t>低效林改造</t>
  </si>
  <si>
    <t>阁山镇十六井村</t>
  </si>
  <si>
    <t>马立平</t>
  </si>
  <si>
    <t>十六井七组南山七组南山去齐心社路两侧</t>
  </si>
  <si>
    <t>16</t>
  </si>
  <si>
    <t>沙建英</t>
  </si>
  <si>
    <t>一二组屯南坟地</t>
  </si>
  <si>
    <t>兰野</t>
  </si>
  <si>
    <t>四组西南角</t>
  </si>
  <si>
    <t>阁山镇十六村</t>
  </si>
  <si>
    <t>张立辉</t>
  </si>
  <si>
    <t>长青村原良种场大北沟</t>
  </si>
  <si>
    <t>还有5公分以下的182棵</t>
  </si>
  <si>
    <t>田树清</t>
  </si>
  <si>
    <t>杨老永屯南</t>
  </si>
  <si>
    <t>5-1</t>
  </si>
  <si>
    <t>后头乡前头村</t>
  </si>
  <si>
    <t>后头乡前头村一组下坡（路西）</t>
  </si>
  <si>
    <t>108-2</t>
  </si>
  <si>
    <t>后头乡振动村</t>
  </si>
  <si>
    <t>王金国、哈长江、
高辉</t>
  </si>
  <si>
    <t>七组南北路</t>
  </si>
  <si>
    <t>15</t>
  </si>
  <si>
    <t>后头乡十五井村</t>
  </si>
  <si>
    <t>赵永涛（辛盛）</t>
  </si>
  <si>
    <t>十二组屯西</t>
  </si>
  <si>
    <t>后头乡二井村</t>
  </si>
  <si>
    <t>王金宝</t>
  </si>
  <si>
    <t>二井村六组北山</t>
  </si>
  <si>
    <t>徐永明</t>
  </si>
  <si>
    <t>水库南</t>
  </si>
  <si>
    <t>后头乡红光村</t>
  </si>
  <si>
    <t>于洪娇 冷有山</t>
  </si>
  <si>
    <t>红光村一组</t>
  </si>
  <si>
    <t>48</t>
  </si>
  <si>
    <t>靠山乡七井村</t>
  </si>
  <si>
    <t>张国旭（李全明）</t>
  </si>
  <si>
    <t>一组北山道西林带</t>
  </si>
  <si>
    <t>27</t>
  </si>
  <si>
    <t>靠山乡靠山村</t>
  </si>
  <si>
    <t>郁春贵</t>
  </si>
  <si>
    <t>绥庆路至大湾垅地东</t>
  </si>
  <si>
    <t>泥尔河乡跃进村</t>
  </si>
  <si>
    <t>刘国福</t>
  </si>
  <si>
    <t>绥棱县泥尔河乡跃进村村委会东壕（屯东排水壕）</t>
  </si>
  <si>
    <t>跃进一组屯西跃进鱼池</t>
  </si>
  <si>
    <t>泥尔河乡卫星村</t>
  </si>
  <si>
    <t>张绍臣</t>
  </si>
  <si>
    <t>卫星村二组房后</t>
  </si>
  <si>
    <t>徐宝君</t>
  </si>
  <si>
    <t>十四组南，北侧，西侧南半截</t>
  </si>
  <si>
    <t>35</t>
  </si>
  <si>
    <t>十四组西鸡讷路两侧</t>
  </si>
  <si>
    <t>39</t>
  </si>
  <si>
    <t>泥尔河乡</t>
  </si>
  <si>
    <t>陈晓菲</t>
  </si>
  <si>
    <t>绥棱县泥尔河乡乡政府所在地进军村砖厂小屯南大圈南侧西侧</t>
  </si>
  <si>
    <t>绥棱镇东方红村</t>
  </si>
  <si>
    <t>何振会</t>
  </si>
  <si>
    <t>绥庆路北侧至宋四水泥厂处</t>
  </si>
  <si>
    <t>14</t>
  </si>
  <si>
    <t>绥庆路南侧至桥</t>
  </si>
  <si>
    <t>绥中乡东林村</t>
  </si>
  <si>
    <t>吕洪财</t>
  </si>
  <si>
    <t>东林村二十户屯东场道北</t>
  </si>
  <si>
    <t>绥中乡北解村</t>
  </si>
  <si>
    <t>李亚杰</t>
  </si>
  <si>
    <t>北解村屯东道两侧</t>
  </si>
  <si>
    <t>绥中乡宋家村</t>
  </si>
  <si>
    <t>田凤利</t>
  </si>
  <si>
    <t>宋家村7组前</t>
  </si>
  <si>
    <t>绥中乡五庄村</t>
  </si>
  <si>
    <t>马年广</t>
  </si>
  <si>
    <t>绥中乡五庄大屯房后</t>
  </si>
  <si>
    <t>绥中乡五庄大屯房前</t>
  </si>
  <si>
    <t>五庄村一组西山道北角</t>
  </si>
  <si>
    <t>98</t>
  </si>
  <si>
    <t>张庆安</t>
  </si>
  <si>
    <t>绥中乡东林村五组北</t>
  </si>
  <si>
    <t>国忠全</t>
  </si>
  <si>
    <t>前五大屯南山</t>
  </si>
  <si>
    <t>44</t>
  </si>
  <si>
    <t>于友林（于洪亮）</t>
  </si>
  <si>
    <t>宋家村委会门前到大坝南头公路东侧</t>
  </si>
  <si>
    <t>90</t>
  </si>
  <si>
    <t>宋家村委会门前至大坝头公路西侧</t>
  </si>
  <si>
    <t>90-1</t>
  </si>
  <si>
    <t>宋家村委会门前到大坝头公路东侧</t>
  </si>
  <si>
    <t>宋家村委会门前到大坝头公路两侧</t>
  </si>
  <si>
    <t>张所林</t>
  </si>
  <si>
    <t>宋家村六组屯南</t>
  </si>
  <si>
    <t>长山乡一部村</t>
  </si>
  <si>
    <t>李文忠（张金河）</t>
  </si>
  <si>
    <t>一部村一组屯东通五部大道东</t>
  </si>
  <si>
    <t>长山镇五部村</t>
  </si>
  <si>
    <t>于凤海</t>
  </si>
  <si>
    <t>五部村水田班屯房后</t>
  </si>
  <si>
    <t>长山乡十部村</t>
  </si>
  <si>
    <t>赵时勇
陈春华</t>
  </si>
  <si>
    <t>十部村小十部门前二良桥东</t>
  </si>
  <si>
    <t>于友林</t>
  </si>
  <si>
    <t>五部村通乡公路桥北</t>
  </si>
  <si>
    <t>5</t>
  </si>
  <si>
    <t>长山镇保江村</t>
  </si>
  <si>
    <t>于洪娇 贾立国</t>
  </si>
  <si>
    <t>百方屯前</t>
  </si>
  <si>
    <t>6</t>
  </si>
  <si>
    <t>于洪娇（贾立国）</t>
  </si>
  <si>
    <t>百方屯北一三部界</t>
  </si>
  <si>
    <t>17</t>
  </si>
  <si>
    <t>保江村百方屯四</t>
  </si>
  <si>
    <t>18</t>
  </si>
  <si>
    <t>向阳水库</t>
  </si>
  <si>
    <t>梁凤林</t>
  </si>
  <si>
    <t>三十四部北松林地东</t>
  </si>
  <si>
    <t>农防林</t>
  </si>
  <si>
    <t>长山乡东兴村</t>
  </si>
  <si>
    <t>陈月胜</t>
  </si>
  <si>
    <t>东兴村张贵屯南</t>
  </si>
  <si>
    <t>水源涵林</t>
  </si>
  <si>
    <t>王宝芳</t>
  </si>
  <si>
    <t>保江屯屯西道路北侧</t>
  </si>
  <si>
    <t>长山乡四部村</t>
  </si>
  <si>
    <t>张勤龙（周玉连）</t>
  </si>
  <si>
    <t>四部村三间房四周</t>
  </si>
  <si>
    <t>9</t>
  </si>
  <si>
    <t>陈富兰</t>
  </si>
  <si>
    <t>大十部陈二</t>
  </si>
  <si>
    <t>51</t>
  </si>
  <si>
    <t>克音河乡部落村</t>
  </si>
  <si>
    <t>高敏</t>
  </si>
  <si>
    <t>克音河乡向荣村</t>
  </si>
  <si>
    <t>徐小飞（姚中孝）</t>
  </si>
  <si>
    <t>二组屯南护屯林</t>
  </si>
  <si>
    <t>64</t>
  </si>
  <si>
    <t>克音河乡克音村</t>
  </si>
  <si>
    <t>张国旭（郭守金）</t>
  </si>
  <si>
    <t>九组北堤北侧</t>
  </si>
  <si>
    <t>张国旭</t>
  </si>
  <si>
    <t>五组屯西</t>
  </si>
  <si>
    <t>34</t>
  </si>
  <si>
    <t>四组护屯林西</t>
  </si>
  <si>
    <t>55</t>
  </si>
  <si>
    <t>张国旭（董双坤）</t>
  </si>
  <si>
    <t>克东一组二组房后带</t>
  </si>
  <si>
    <t xml:space="preserve">
王文臣
</t>
  </si>
  <si>
    <t>二组屯南绥双路路南</t>
  </si>
  <si>
    <t>王立海（姜洪伟）</t>
  </si>
  <si>
    <t>梁区长屯至张恩屯路两侧</t>
  </si>
  <si>
    <t>克音河乡十四井村</t>
  </si>
  <si>
    <t>王立海（张文）</t>
  </si>
  <si>
    <t>九组门前</t>
  </si>
  <si>
    <t>张学义</t>
  </si>
  <si>
    <t>张恩屯鱼池南林带</t>
  </si>
  <si>
    <t>克音河乡西林村</t>
  </si>
  <si>
    <t>曲树文（陈学亮）</t>
  </si>
  <si>
    <t>一组屯东</t>
  </si>
  <si>
    <t>小学房后</t>
  </si>
  <si>
    <t>张忠波（胡万平）</t>
  </si>
  <si>
    <t>克音村六组北东西带至堤防</t>
  </si>
  <si>
    <t>焦国庆</t>
  </si>
  <si>
    <t>西林村大火道口五组路西至三组</t>
  </si>
  <si>
    <t>11</t>
  </si>
  <si>
    <t>四海店镇宝山村</t>
  </si>
  <si>
    <t>张丽琴（刘桂福）</t>
  </si>
  <si>
    <t>绥棱县四海店镇宝山村三四组屯前</t>
  </si>
  <si>
    <t>四海店镇半截河村</t>
  </si>
  <si>
    <t>陈涛（张林）</t>
  </si>
  <si>
    <t>半截河村大泡子北</t>
  </si>
  <si>
    <t>松树</t>
  </si>
  <si>
    <t>陈涛（王怀）</t>
  </si>
  <si>
    <t>屯北大泡子北</t>
  </si>
  <si>
    <t>四海店镇林富村</t>
  </si>
  <si>
    <t>黄思佳</t>
  </si>
  <si>
    <t>林海三组屯北</t>
  </si>
  <si>
    <t>落叶松</t>
  </si>
  <si>
    <t>四海店宝山村</t>
  </si>
  <si>
    <t>夏树国</t>
  </si>
  <si>
    <t>小八队屯东屯南</t>
  </si>
  <si>
    <t>王仁</t>
  </si>
  <si>
    <t>小八队屯南</t>
  </si>
  <si>
    <t>双岔河镇立新村</t>
  </si>
  <si>
    <t>赵玉玲（于安录）</t>
  </si>
  <si>
    <t>面粉厂房后护路林</t>
  </si>
  <si>
    <t>双岔河镇双兴村</t>
  </si>
  <si>
    <t>徐小飞（刘玉田）</t>
  </si>
  <si>
    <t>二井子屯北</t>
  </si>
  <si>
    <t>117</t>
  </si>
  <si>
    <t>双岔河镇富民村</t>
  </si>
  <si>
    <t>王福振</t>
  </si>
  <si>
    <t>房后田间道边</t>
  </si>
  <si>
    <t>204</t>
  </si>
  <si>
    <t>李晓强（村集体）</t>
  </si>
  <si>
    <t>富民村王庆阳屯西</t>
  </si>
  <si>
    <t>富民村下庙屯东头</t>
  </si>
  <si>
    <t>双岔河镇前锋村</t>
  </si>
  <si>
    <t>金刚</t>
  </si>
  <si>
    <t>前锋村姜家屯屯四周</t>
  </si>
  <si>
    <t>双岔河镇双泉村</t>
  </si>
  <si>
    <t>李博</t>
  </si>
  <si>
    <t>大屯北去路西</t>
  </si>
  <si>
    <t>64-2</t>
  </si>
  <si>
    <t>唐彦忠</t>
  </si>
  <si>
    <t>潘家屯西南与十四井交界</t>
  </si>
  <si>
    <t>高万峰</t>
  </si>
  <si>
    <t>双兴村肖豁屯门前</t>
  </si>
  <si>
    <t>高荣福</t>
  </si>
  <si>
    <t>老东风村门前道西路边林</t>
  </si>
  <si>
    <t>肖豁屯西护村林</t>
  </si>
  <si>
    <t>冯金昌</t>
  </si>
  <si>
    <t>双兴村杨麻花屯东公路北农防林两条</t>
  </si>
  <si>
    <t>肖豁屯北公路北去路西</t>
  </si>
  <si>
    <t>双岔河民主村</t>
  </si>
  <si>
    <t>张秀德</t>
  </si>
  <si>
    <t>小房南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</si>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</sst>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6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30"/>
  <sheetViews>
    <sheetView tabSelected="1" workbookViewId="0">
      <pane xSplit="1" ySplit="6" topLeftCell="B7" activePane="bottomRight" state="frozen"/>
      <selection/>
      <selection pane="topRight"/>
      <selection pane="bottomLeft"/>
      <selection pane="bottomRight" activeCell="O6" sqref="O6"/>
    </sheetView>
  </sheetViews>
  <sheetFormatPr defaultColWidth="9" defaultRowHeight="13.5"/>
  <cols>
    <col min="1" max="1" width="5.875" customWidth="1"/>
    <col min="2" max="2" width="14.5833333333333" customWidth="1"/>
    <col min="3" max="3" width="15.7" customWidth="1"/>
    <col min="4" max="4" width="21.35" customWidth="1"/>
    <col min="5" max="5" width="8.025" customWidth="1"/>
    <col min="6" max="6" width="5" customWidth="1"/>
    <col min="7" max="7" width="5.375" customWidth="1"/>
    <col min="8" max="8" width="5.875" customWidth="1"/>
    <col min="9" max="9" width="4.875" customWidth="1"/>
    <col min="10" max="10" width="6.875" customWidth="1"/>
    <col min="11" max="11" width="9.85833333333333" customWidth="1"/>
    <col min="12" max="12" width="8.66666666666667" customWidth="1"/>
    <col min="13" max="13" width="13.125" customWidth="1"/>
    <col min="14" max="14" width="13.7833333333333" customWidth="1"/>
  </cols>
  <sheetData>
    <row r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>
      <c r="A5" s="4" t="s">
        <v>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ht="35" customHeight="1" spans="1:14">
      <c r="A6" s="5" t="s">
        <v>2</v>
      </c>
      <c r="B6" s="6" t="s">
        <v>3</v>
      </c>
      <c r="C6" s="6" t="s">
        <v>4</v>
      </c>
      <c r="D6" s="6" t="s">
        <v>5</v>
      </c>
      <c r="E6" s="7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8" t="s">
        <v>15</v>
      </c>
    </row>
    <row r="7" s="1" customFormat="1" ht="28" customHeight="1" spans="1:14">
      <c r="A7" s="9">
        <v>1</v>
      </c>
      <c r="B7" s="6" t="s">
        <v>16</v>
      </c>
      <c r="C7" s="6" t="s">
        <v>17</v>
      </c>
      <c r="D7" s="6" t="s">
        <v>18</v>
      </c>
      <c r="E7" s="7">
        <v>1.68</v>
      </c>
      <c r="F7" s="6">
        <v>6</v>
      </c>
      <c r="G7" s="6">
        <v>30</v>
      </c>
      <c r="H7" s="6">
        <v>1999</v>
      </c>
      <c r="I7" s="6">
        <f t="shared" ref="I7:I14" si="0">2026-H7+1</f>
        <v>28</v>
      </c>
      <c r="J7" s="6" t="s">
        <v>19</v>
      </c>
      <c r="K7" s="6" t="s">
        <v>20</v>
      </c>
      <c r="L7" s="6">
        <v>113</v>
      </c>
      <c r="M7" s="6" t="s">
        <v>21</v>
      </c>
      <c r="N7" s="6"/>
    </row>
    <row r="8" s="2" customFormat="1" ht="28" customHeight="1" spans="1:14">
      <c r="A8" s="9">
        <v>2</v>
      </c>
      <c r="B8" s="6" t="s">
        <v>22</v>
      </c>
      <c r="C8" s="6" t="s">
        <v>23</v>
      </c>
      <c r="D8" s="6" t="s">
        <v>24</v>
      </c>
      <c r="E8" s="7">
        <v>2.1</v>
      </c>
      <c r="F8" s="6">
        <v>3</v>
      </c>
      <c r="G8" s="10" t="s">
        <v>25</v>
      </c>
      <c r="H8" s="6">
        <v>2002</v>
      </c>
      <c r="I8" s="6">
        <f t="shared" si="0"/>
        <v>25</v>
      </c>
      <c r="J8" s="6" t="s">
        <v>19</v>
      </c>
      <c r="K8" s="6" t="s">
        <v>20</v>
      </c>
      <c r="L8" s="6">
        <v>127</v>
      </c>
      <c r="M8" s="6" t="s">
        <v>21</v>
      </c>
      <c r="N8" s="6"/>
    </row>
    <row r="9" s="1" customFormat="1" ht="28" customHeight="1" spans="1:14">
      <c r="A9" s="9">
        <v>3</v>
      </c>
      <c r="B9" s="6" t="s">
        <v>26</v>
      </c>
      <c r="C9" s="6" t="s">
        <v>27</v>
      </c>
      <c r="D9" s="6" t="s">
        <v>28</v>
      </c>
      <c r="E9" s="7">
        <f>2581/667</f>
        <v>3.8695652173913</v>
      </c>
      <c r="F9" s="6">
        <v>6</v>
      </c>
      <c r="G9" s="6">
        <v>24</v>
      </c>
      <c r="H9" s="6">
        <v>1992</v>
      </c>
      <c r="I9" s="6">
        <f t="shared" si="0"/>
        <v>35</v>
      </c>
      <c r="J9" s="6" t="s">
        <v>19</v>
      </c>
      <c r="K9" s="6" t="s">
        <v>20</v>
      </c>
      <c r="L9" s="6">
        <v>408</v>
      </c>
      <c r="M9" s="6" t="s">
        <v>21</v>
      </c>
      <c r="N9" s="6"/>
    </row>
    <row r="10" s="1" customFormat="1" ht="28" customHeight="1" spans="1:14">
      <c r="A10" s="9">
        <v>4</v>
      </c>
      <c r="B10" s="6" t="s">
        <v>26</v>
      </c>
      <c r="C10" s="6" t="s">
        <v>27</v>
      </c>
      <c r="D10" s="6" t="s">
        <v>29</v>
      </c>
      <c r="E10" s="7">
        <f>373/667</f>
        <v>0.559220389805097</v>
      </c>
      <c r="F10" s="6">
        <v>6</v>
      </c>
      <c r="G10" s="6">
        <v>24</v>
      </c>
      <c r="H10" s="6">
        <v>1992</v>
      </c>
      <c r="I10" s="6">
        <f t="shared" si="0"/>
        <v>35</v>
      </c>
      <c r="J10" s="6" t="s">
        <v>19</v>
      </c>
      <c r="K10" s="6" t="s">
        <v>20</v>
      </c>
      <c r="L10" s="6">
        <v>35</v>
      </c>
      <c r="M10" s="6" t="s">
        <v>21</v>
      </c>
      <c r="N10" s="6"/>
    </row>
    <row r="11" s="1" customFormat="1" ht="28" customHeight="1" spans="1:14">
      <c r="A11" s="9">
        <v>5</v>
      </c>
      <c r="B11" s="6" t="s">
        <v>26</v>
      </c>
      <c r="C11" s="6" t="s">
        <v>27</v>
      </c>
      <c r="D11" s="6" t="s">
        <v>30</v>
      </c>
      <c r="E11" s="7">
        <f>2246/667</f>
        <v>3.36731634182909</v>
      </c>
      <c r="F11" s="6">
        <v>6</v>
      </c>
      <c r="G11" s="6">
        <v>24</v>
      </c>
      <c r="H11" s="6">
        <v>1992</v>
      </c>
      <c r="I11" s="6">
        <f t="shared" si="0"/>
        <v>35</v>
      </c>
      <c r="J11" s="6" t="s">
        <v>19</v>
      </c>
      <c r="K11" s="6" t="s">
        <v>20</v>
      </c>
      <c r="L11" s="6">
        <v>524</v>
      </c>
      <c r="M11" s="6" t="s">
        <v>21</v>
      </c>
      <c r="N11" s="6"/>
    </row>
    <row r="12" s="1" customFormat="1" ht="28" customHeight="1" spans="1:14">
      <c r="A12" s="9">
        <v>6</v>
      </c>
      <c r="B12" s="6" t="s">
        <v>26</v>
      </c>
      <c r="C12" s="6" t="s">
        <v>27</v>
      </c>
      <c r="D12" s="6" t="s">
        <v>31</v>
      </c>
      <c r="E12" s="7">
        <f>1693.34/667</f>
        <v>2.53874062968516</v>
      </c>
      <c r="F12" s="6">
        <v>6</v>
      </c>
      <c r="G12" s="6">
        <v>22</v>
      </c>
      <c r="H12" s="6">
        <v>1992</v>
      </c>
      <c r="I12" s="6">
        <f t="shared" si="0"/>
        <v>35</v>
      </c>
      <c r="J12" s="6" t="s">
        <v>19</v>
      </c>
      <c r="K12" s="6" t="s">
        <v>20</v>
      </c>
      <c r="L12" s="6">
        <v>156</v>
      </c>
      <c r="M12" s="6" t="s">
        <v>21</v>
      </c>
      <c r="N12" s="6"/>
    </row>
    <row r="13" s="1" customFormat="1" ht="28" customHeight="1" spans="1:14">
      <c r="A13" s="9">
        <v>7</v>
      </c>
      <c r="B13" s="6" t="s">
        <v>22</v>
      </c>
      <c r="C13" s="6" t="s">
        <v>32</v>
      </c>
      <c r="D13" s="6" t="s">
        <v>33</v>
      </c>
      <c r="E13" s="7">
        <v>3</v>
      </c>
      <c r="F13" s="6">
        <v>3</v>
      </c>
      <c r="G13" s="6">
        <v>48</v>
      </c>
      <c r="H13" s="6">
        <v>1991</v>
      </c>
      <c r="I13" s="6">
        <f t="shared" si="0"/>
        <v>36</v>
      </c>
      <c r="J13" s="6" t="s">
        <v>19</v>
      </c>
      <c r="K13" s="6" t="s">
        <v>20</v>
      </c>
      <c r="L13" s="6">
        <v>111</v>
      </c>
      <c r="M13" s="6" t="s">
        <v>21</v>
      </c>
      <c r="N13" s="6"/>
    </row>
    <row r="14" s="2" customFormat="1" ht="28" customHeight="1" spans="1:14">
      <c r="A14" s="9">
        <v>8</v>
      </c>
      <c r="B14" s="6" t="s">
        <v>34</v>
      </c>
      <c r="C14" s="6" t="s">
        <v>35</v>
      </c>
      <c r="D14" s="6" t="s">
        <v>36</v>
      </c>
      <c r="E14" s="7">
        <v>4.5</v>
      </c>
      <c r="F14" s="6">
        <v>4</v>
      </c>
      <c r="G14" s="6">
        <v>1</v>
      </c>
      <c r="H14" s="6">
        <v>2003</v>
      </c>
      <c r="I14" s="6">
        <f t="shared" si="0"/>
        <v>24</v>
      </c>
      <c r="J14" s="6" t="s">
        <v>19</v>
      </c>
      <c r="K14" s="6" t="s">
        <v>20</v>
      </c>
      <c r="L14" s="6">
        <v>137</v>
      </c>
      <c r="M14" s="6" t="s">
        <v>21</v>
      </c>
      <c r="N14" s="6"/>
    </row>
    <row r="15" s="2" customFormat="1" ht="28" customHeight="1" spans="1:14">
      <c r="A15" s="9">
        <v>9</v>
      </c>
      <c r="B15" s="6" t="s">
        <v>37</v>
      </c>
      <c r="C15" s="6" t="s">
        <v>38</v>
      </c>
      <c r="D15" s="6" t="s">
        <v>39</v>
      </c>
      <c r="E15" s="7">
        <v>6</v>
      </c>
      <c r="F15" s="6"/>
      <c r="G15" s="10"/>
      <c r="H15" s="6">
        <v>1976</v>
      </c>
      <c r="I15" s="6">
        <v>50</v>
      </c>
      <c r="J15" s="6" t="s">
        <v>19</v>
      </c>
      <c r="K15" s="6" t="s">
        <v>20</v>
      </c>
      <c r="L15" s="6">
        <v>496</v>
      </c>
      <c r="M15" s="6" t="s">
        <v>21</v>
      </c>
      <c r="N15" s="6"/>
    </row>
    <row r="16" s="2" customFormat="1" ht="28" customHeight="1" spans="1:14">
      <c r="A16" s="9">
        <v>10</v>
      </c>
      <c r="B16" s="6" t="s">
        <v>40</v>
      </c>
      <c r="C16" s="6" t="s">
        <v>41</v>
      </c>
      <c r="D16" s="6" t="s">
        <v>42</v>
      </c>
      <c r="E16" s="7">
        <v>12</v>
      </c>
      <c r="F16" s="6">
        <v>1</v>
      </c>
      <c r="G16" s="10" t="s">
        <v>43</v>
      </c>
      <c r="H16" s="6">
        <v>2001</v>
      </c>
      <c r="I16" s="6">
        <f t="shared" ref="I16:I23" si="1">2026-H16+1</f>
        <v>26</v>
      </c>
      <c r="J16" s="6" t="s">
        <v>19</v>
      </c>
      <c r="K16" s="6" t="s">
        <v>20</v>
      </c>
      <c r="L16" s="6">
        <v>312</v>
      </c>
      <c r="M16" s="6" t="s">
        <v>21</v>
      </c>
      <c r="N16" s="6"/>
    </row>
    <row r="17" s="2" customFormat="1" ht="28" customHeight="1" spans="1:14">
      <c r="A17" s="9">
        <v>11</v>
      </c>
      <c r="B17" s="6" t="s">
        <v>44</v>
      </c>
      <c r="C17" s="6" t="s">
        <v>45</v>
      </c>
      <c r="D17" s="6" t="s">
        <v>46</v>
      </c>
      <c r="E17" s="7">
        <v>14</v>
      </c>
      <c r="F17" s="6">
        <v>5</v>
      </c>
      <c r="G17" s="6">
        <v>45</v>
      </c>
      <c r="H17" s="6">
        <v>1983</v>
      </c>
      <c r="I17" s="6">
        <f t="shared" si="1"/>
        <v>44</v>
      </c>
      <c r="J17" s="6" t="s">
        <v>47</v>
      </c>
      <c r="K17" s="6" t="s">
        <v>20</v>
      </c>
      <c r="L17" s="6">
        <v>282</v>
      </c>
      <c r="M17" s="6" t="s">
        <v>48</v>
      </c>
      <c r="N17" s="6"/>
    </row>
    <row r="18" s="2" customFormat="1" ht="28" customHeight="1" spans="1:14">
      <c r="A18" s="9">
        <v>12</v>
      </c>
      <c r="B18" s="6" t="s">
        <v>44</v>
      </c>
      <c r="C18" s="6" t="s">
        <v>49</v>
      </c>
      <c r="D18" s="6" t="s">
        <v>50</v>
      </c>
      <c r="E18" s="7">
        <v>4.5</v>
      </c>
      <c r="F18" s="6"/>
      <c r="G18" s="10"/>
      <c r="H18" s="6">
        <v>2000</v>
      </c>
      <c r="I18" s="6">
        <f t="shared" si="1"/>
        <v>27</v>
      </c>
      <c r="J18" s="6" t="s">
        <v>19</v>
      </c>
      <c r="K18" s="6" t="s">
        <v>20</v>
      </c>
      <c r="L18" s="6">
        <v>310</v>
      </c>
      <c r="M18" s="6" t="s">
        <v>21</v>
      </c>
      <c r="N18" s="6"/>
    </row>
    <row r="19" s="1" customFormat="1" ht="28" customHeight="1" spans="1:14">
      <c r="A19" s="9">
        <v>13</v>
      </c>
      <c r="B19" s="6" t="s">
        <v>51</v>
      </c>
      <c r="C19" s="6" t="s">
        <v>52</v>
      </c>
      <c r="D19" s="6" t="s">
        <v>53</v>
      </c>
      <c r="E19" s="7">
        <v>3.24</v>
      </c>
      <c r="F19" s="6">
        <v>4</v>
      </c>
      <c r="G19" s="10" t="s">
        <v>54</v>
      </c>
      <c r="H19" s="6">
        <v>2001</v>
      </c>
      <c r="I19" s="6">
        <f t="shared" si="1"/>
        <v>26</v>
      </c>
      <c r="J19" s="6" t="s">
        <v>19</v>
      </c>
      <c r="K19" s="6" t="s">
        <v>20</v>
      </c>
      <c r="L19" s="6">
        <v>252</v>
      </c>
      <c r="M19" s="6" t="s">
        <v>21</v>
      </c>
      <c r="N19" s="6"/>
    </row>
    <row r="20" s="2" customFormat="1" ht="28" customHeight="1" spans="1:14">
      <c r="A20" s="9">
        <v>14</v>
      </c>
      <c r="B20" s="6" t="s">
        <v>55</v>
      </c>
      <c r="C20" s="6" t="s">
        <v>56</v>
      </c>
      <c r="D20" s="6" t="s">
        <v>57</v>
      </c>
      <c r="E20" s="7">
        <v>70.05</v>
      </c>
      <c r="F20" s="6">
        <v>6</v>
      </c>
      <c r="G20" s="6">
        <v>6</v>
      </c>
      <c r="H20" s="6">
        <v>1984</v>
      </c>
      <c r="I20" s="6">
        <f t="shared" si="1"/>
        <v>43</v>
      </c>
      <c r="J20" s="6" t="s">
        <v>47</v>
      </c>
      <c r="K20" s="6" t="s">
        <v>58</v>
      </c>
      <c r="L20" s="6">
        <v>5110</v>
      </c>
      <c r="M20" s="6" t="s">
        <v>48</v>
      </c>
      <c r="N20" s="6"/>
    </row>
    <row r="21" s="2" customFormat="1" ht="28" customHeight="1" spans="1:14">
      <c r="A21" s="9">
        <v>15</v>
      </c>
      <c r="B21" s="6" t="s">
        <v>44</v>
      </c>
      <c r="C21" s="6" t="s">
        <v>59</v>
      </c>
      <c r="D21" s="6" t="s">
        <v>60</v>
      </c>
      <c r="E21" s="7">
        <v>48</v>
      </c>
      <c r="F21" s="6">
        <v>5</v>
      </c>
      <c r="G21" s="6">
        <v>19</v>
      </c>
      <c r="H21" s="6">
        <v>2019</v>
      </c>
      <c r="I21" s="6">
        <f t="shared" si="1"/>
        <v>8</v>
      </c>
      <c r="J21" s="6" t="s">
        <v>47</v>
      </c>
      <c r="K21" s="6" t="s">
        <v>20</v>
      </c>
      <c r="L21" s="6">
        <v>3070</v>
      </c>
      <c r="M21" s="6" t="s">
        <v>61</v>
      </c>
      <c r="N21" s="6" t="s">
        <v>62</v>
      </c>
    </row>
    <row r="22" s="1" customFormat="1" ht="28" customHeight="1" spans="1:14">
      <c r="A22" s="9">
        <v>16</v>
      </c>
      <c r="B22" s="6" t="s">
        <v>63</v>
      </c>
      <c r="C22" s="6" t="s">
        <v>59</v>
      </c>
      <c r="D22" s="6" t="s">
        <v>64</v>
      </c>
      <c r="E22" s="7">
        <v>1.45</v>
      </c>
      <c r="F22" s="6">
        <v>2</v>
      </c>
      <c r="G22" s="6">
        <v>13</v>
      </c>
      <c r="H22" s="6">
        <v>2003</v>
      </c>
      <c r="I22" s="6">
        <f t="shared" si="1"/>
        <v>24</v>
      </c>
      <c r="J22" s="6" t="s">
        <v>19</v>
      </c>
      <c r="K22" s="6" t="s">
        <v>20</v>
      </c>
      <c r="L22" s="6">
        <v>104</v>
      </c>
      <c r="M22" s="6" t="s">
        <v>65</v>
      </c>
      <c r="N22" s="6"/>
    </row>
    <row r="23" s="2" customFormat="1" ht="28" customHeight="1" spans="1:14">
      <c r="A23" s="9">
        <v>17</v>
      </c>
      <c r="B23" s="6" t="s">
        <v>66</v>
      </c>
      <c r="C23" s="6" t="s">
        <v>67</v>
      </c>
      <c r="D23" s="6" t="s">
        <v>68</v>
      </c>
      <c r="E23" s="7">
        <v>1.5</v>
      </c>
      <c r="F23" s="6">
        <v>3</v>
      </c>
      <c r="G23" s="10" t="s">
        <v>69</v>
      </c>
      <c r="H23" s="6">
        <v>1999</v>
      </c>
      <c r="I23" s="6">
        <f t="shared" si="1"/>
        <v>28</v>
      </c>
      <c r="J23" s="6" t="s">
        <v>19</v>
      </c>
      <c r="K23" s="6" t="s">
        <v>20</v>
      </c>
      <c r="L23" s="6">
        <v>127</v>
      </c>
      <c r="M23" s="6" t="s">
        <v>21</v>
      </c>
      <c r="N23" s="6"/>
    </row>
    <row r="24" s="2" customFormat="1" ht="28" customHeight="1" spans="1:14">
      <c r="A24" s="9">
        <v>18</v>
      </c>
      <c r="B24" s="6" t="s">
        <v>66</v>
      </c>
      <c r="C24" s="6" t="s">
        <v>70</v>
      </c>
      <c r="D24" s="6" t="s">
        <v>71</v>
      </c>
      <c r="E24" s="7">
        <v>2.7</v>
      </c>
      <c r="F24" s="6">
        <v>3</v>
      </c>
      <c r="G24" s="10"/>
      <c r="H24" s="6">
        <v>1984</v>
      </c>
      <c r="I24" s="6">
        <v>42</v>
      </c>
      <c r="J24" s="6" t="s">
        <v>47</v>
      </c>
      <c r="K24" s="6" t="s">
        <v>20</v>
      </c>
      <c r="L24" s="6">
        <v>52</v>
      </c>
      <c r="M24" s="6" t="s">
        <v>48</v>
      </c>
      <c r="N24" s="6"/>
    </row>
    <row r="25" s="2" customFormat="1" ht="28" customHeight="1" spans="1:14">
      <c r="A25" s="9">
        <v>19</v>
      </c>
      <c r="B25" s="6" t="s">
        <v>66</v>
      </c>
      <c r="C25" s="6" t="s">
        <v>72</v>
      </c>
      <c r="D25" s="6" t="s">
        <v>73</v>
      </c>
      <c r="E25" s="7">
        <v>1.5</v>
      </c>
      <c r="F25" s="6">
        <v>3</v>
      </c>
      <c r="G25" s="10"/>
      <c r="H25" s="6">
        <v>1996</v>
      </c>
      <c r="I25" s="6">
        <f t="shared" ref="I25:I65" si="2">2026-H25+1</f>
        <v>31</v>
      </c>
      <c r="J25" s="6" t="s">
        <v>47</v>
      </c>
      <c r="K25" s="6" t="s">
        <v>20</v>
      </c>
      <c r="L25" s="6">
        <v>85</v>
      </c>
      <c r="M25" s="6" t="s">
        <v>48</v>
      </c>
      <c r="N25" s="6"/>
    </row>
    <row r="26" s="2" customFormat="1" ht="28" customHeight="1" spans="1:14">
      <c r="A26" s="9">
        <v>20</v>
      </c>
      <c r="B26" s="6" t="s">
        <v>74</v>
      </c>
      <c r="C26" s="6" t="s">
        <v>75</v>
      </c>
      <c r="D26" s="6" t="s">
        <v>76</v>
      </c>
      <c r="E26" s="7">
        <v>17.6</v>
      </c>
      <c r="F26" s="6"/>
      <c r="G26" s="10"/>
      <c r="H26" s="6">
        <v>2021</v>
      </c>
      <c r="I26" s="6">
        <f t="shared" si="2"/>
        <v>6</v>
      </c>
      <c r="J26" s="6" t="s">
        <v>47</v>
      </c>
      <c r="K26" s="6" t="s">
        <v>20</v>
      </c>
      <c r="L26" s="6">
        <v>1650</v>
      </c>
      <c r="M26" s="6" t="s">
        <v>61</v>
      </c>
      <c r="N26" s="6" t="s">
        <v>77</v>
      </c>
    </row>
    <row r="27" s="2" customFormat="1" ht="28" customHeight="1" spans="1:14">
      <c r="A27" s="9">
        <v>21</v>
      </c>
      <c r="B27" s="6" t="s">
        <v>51</v>
      </c>
      <c r="C27" s="6" t="s">
        <v>78</v>
      </c>
      <c r="D27" s="6" t="s">
        <v>79</v>
      </c>
      <c r="E27" s="7">
        <v>1.5</v>
      </c>
      <c r="F27" s="6">
        <v>4</v>
      </c>
      <c r="G27" s="10" t="s">
        <v>80</v>
      </c>
      <c r="H27" s="6">
        <v>2001</v>
      </c>
      <c r="I27" s="6">
        <f t="shared" si="2"/>
        <v>26</v>
      </c>
      <c r="J27" s="6" t="s">
        <v>47</v>
      </c>
      <c r="K27" s="6" t="s">
        <v>20</v>
      </c>
      <c r="L27" s="6">
        <v>162</v>
      </c>
      <c r="M27" s="6" t="s">
        <v>48</v>
      </c>
      <c r="N27" s="6"/>
    </row>
    <row r="28" s="1" customFormat="1" ht="28" customHeight="1" spans="1:14">
      <c r="A28" s="9">
        <v>22</v>
      </c>
      <c r="B28" s="6" t="s">
        <v>81</v>
      </c>
      <c r="C28" s="6" t="s">
        <v>17</v>
      </c>
      <c r="D28" s="6" t="s">
        <v>82</v>
      </c>
      <c r="E28" s="7">
        <v>1.22</v>
      </c>
      <c r="F28" s="6">
        <v>5</v>
      </c>
      <c r="G28" s="6" t="s">
        <v>83</v>
      </c>
      <c r="H28" s="6">
        <v>1998</v>
      </c>
      <c r="I28" s="6">
        <f t="shared" si="2"/>
        <v>29</v>
      </c>
      <c r="J28" s="6" t="s">
        <v>19</v>
      </c>
      <c r="K28" s="6" t="s">
        <v>20</v>
      </c>
      <c r="L28" s="6">
        <v>121</v>
      </c>
      <c r="M28" s="6" t="s">
        <v>21</v>
      </c>
      <c r="N28" s="6"/>
    </row>
    <row r="29" s="1" customFormat="1" ht="28" customHeight="1" spans="1:14">
      <c r="A29" s="9">
        <v>23</v>
      </c>
      <c r="B29" s="6" t="s">
        <v>84</v>
      </c>
      <c r="C29" s="6" t="s">
        <v>85</v>
      </c>
      <c r="D29" s="6" t="s">
        <v>86</v>
      </c>
      <c r="E29" s="7">
        <f>4773.02/667</f>
        <v>7.15595202398801</v>
      </c>
      <c r="F29" s="6">
        <v>2</v>
      </c>
      <c r="G29" s="6">
        <v>15</v>
      </c>
      <c r="H29" s="6">
        <v>1993</v>
      </c>
      <c r="I29" s="6">
        <f t="shared" si="2"/>
        <v>34</v>
      </c>
      <c r="J29" s="6" t="s">
        <v>19</v>
      </c>
      <c r="K29" s="6" t="s">
        <v>20</v>
      </c>
      <c r="L29" s="6">
        <v>623</v>
      </c>
      <c r="M29" s="6" t="s">
        <v>21</v>
      </c>
      <c r="N29" s="6"/>
    </row>
    <row r="30" s="1" customFormat="1" ht="28" customHeight="1" spans="1:14">
      <c r="A30" s="9">
        <v>24</v>
      </c>
      <c r="B30" s="6" t="s">
        <v>84</v>
      </c>
      <c r="C30" s="6" t="s">
        <v>85</v>
      </c>
      <c r="D30" s="6" t="s">
        <v>86</v>
      </c>
      <c r="E30" s="7">
        <f>2451.51/667</f>
        <v>3.67542728635682</v>
      </c>
      <c r="F30" s="6">
        <v>2</v>
      </c>
      <c r="G30" s="6">
        <v>15</v>
      </c>
      <c r="H30" s="6">
        <v>1993</v>
      </c>
      <c r="I30" s="6">
        <f t="shared" si="2"/>
        <v>34</v>
      </c>
      <c r="J30" s="6" t="s">
        <v>19</v>
      </c>
      <c r="K30" s="6" t="s">
        <v>20</v>
      </c>
      <c r="L30" s="6">
        <v>360</v>
      </c>
      <c r="M30" s="6" t="s">
        <v>21</v>
      </c>
      <c r="N30" s="6"/>
    </row>
    <row r="31" s="1" customFormat="1" ht="28" customHeight="1" spans="1:14">
      <c r="A31" s="9">
        <v>25</v>
      </c>
      <c r="B31" s="6" t="s">
        <v>84</v>
      </c>
      <c r="C31" s="6" t="s">
        <v>85</v>
      </c>
      <c r="D31" s="6" t="s">
        <v>86</v>
      </c>
      <c r="E31" s="7">
        <f>11463.59/667</f>
        <v>17.1867916041979</v>
      </c>
      <c r="F31" s="6">
        <v>2</v>
      </c>
      <c r="G31" s="10" t="s">
        <v>87</v>
      </c>
      <c r="H31" s="6">
        <v>1993</v>
      </c>
      <c r="I31" s="6">
        <f t="shared" si="2"/>
        <v>34</v>
      </c>
      <c r="J31" s="6" t="s">
        <v>19</v>
      </c>
      <c r="K31" s="6" t="s">
        <v>20</v>
      </c>
      <c r="L31" s="6">
        <v>769</v>
      </c>
      <c r="M31" s="6" t="s">
        <v>21</v>
      </c>
      <c r="N31" s="6"/>
    </row>
    <row r="32" s="1" customFormat="1" ht="28" customHeight="1" spans="1:14">
      <c r="A32" s="9">
        <v>26</v>
      </c>
      <c r="B32" s="6" t="s">
        <v>84</v>
      </c>
      <c r="C32" s="6" t="s">
        <v>85</v>
      </c>
      <c r="D32" s="6" t="s">
        <v>86</v>
      </c>
      <c r="E32" s="7">
        <f>546.85/667</f>
        <v>0.819865067466267</v>
      </c>
      <c r="F32" s="6">
        <v>2</v>
      </c>
      <c r="G32" s="10" t="s">
        <v>87</v>
      </c>
      <c r="H32" s="6">
        <v>1993</v>
      </c>
      <c r="I32" s="6">
        <f t="shared" si="2"/>
        <v>34</v>
      </c>
      <c r="J32" s="6" t="s">
        <v>19</v>
      </c>
      <c r="K32" s="6" t="s">
        <v>20</v>
      </c>
      <c r="L32" s="6">
        <v>145</v>
      </c>
      <c r="M32" s="6" t="s">
        <v>21</v>
      </c>
      <c r="N32" s="6"/>
    </row>
    <row r="33" s="2" customFormat="1" ht="28" customHeight="1" spans="1:14">
      <c r="A33" s="9">
        <v>27</v>
      </c>
      <c r="B33" s="6" t="s">
        <v>88</v>
      </c>
      <c r="C33" s="6" t="s">
        <v>89</v>
      </c>
      <c r="D33" s="6" t="s">
        <v>90</v>
      </c>
      <c r="E33" s="7">
        <v>9</v>
      </c>
      <c r="F33" s="6">
        <v>4</v>
      </c>
      <c r="G33" s="6">
        <v>65</v>
      </c>
      <c r="H33" s="6">
        <v>2003</v>
      </c>
      <c r="I33" s="6">
        <f t="shared" si="2"/>
        <v>24</v>
      </c>
      <c r="J33" s="6" t="s">
        <v>19</v>
      </c>
      <c r="K33" s="6" t="s">
        <v>20</v>
      </c>
      <c r="L33" s="6">
        <v>863</v>
      </c>
      <c r="M33" s="6" t="s">
        <v>21</v>
      </c>
      <c r="N33" s="6"/>
    </row>
    <row r="34" s="1" customFormat="1" ht="28" customHeight="1" spans="1:14">
      <c r="A34" s="9">
        <v>28</v>
      </c>
      <c r="B34" s="6" t="s">
        <v>91</v>
      </c>
      <c r="C34" s="6" t="s">
        <v>92</v>
      </c>
      <c r="D34" s="6" t="s">
        <v>93</v>
      </c>
      <c r="E34" s="7">
        <v>5.47</v>
      </c>
      <c r="F34" s="6">
        <v>1</v>
      </c>
      <c r="G34" s="6">
        <v>80</v>
      </c>
      <c r="H34" s="6">
        <v>2000</v>
      </c>
      <c r="I34" s="6">
        <f t="shared" si="2"/>
        <v>27</v>
      </c>
      <c r="J34" s="6" t="s">
        <v>19</v>
      </c>
      <c r="K34" s="6" t="s">
        <v>20</v>
      </c>
      <c r="L34" s="6">
        <v>497</v>
      </c>
      <c r="M34" s="6" t="s">
        <v>21</v>
      </c>
      <c r="N34" s="6"/>
    </row>
    <row r="35" s="1" customFormat="1" ht="28" customHeight="1" spans="1:14">
      <c r="A35" s="9">
        <v>29</v>
      </c>
      <c r="B35" s="6" t="s">
        <v>81</v>
      </c>
      <c r="C35" s="6" t="s">
        <v>94</v>
      </c>
      <c r="D35" s="6" t="s">
        <v>95</v>
      </c>
      <c r="E35" s="7">
        <f>923.33/667</f>
        <v>1.38430284857571</v>
      </c>
      <c r="F35" s="6">
        <v>5</v>
      </c>
      <c r="G35" s="10"/>
      <c r="H35" s="6">
        <v>1999</v>
      </c>
      <c r="I35" s="6">
        <f t="shared" si="2"/>
        <v>28</v>
      </c>
      <c r="J35" s="6" t="s">
        <v>19</v>
      </c>
      <c r="K35" s="6" t="s">
        <v>20</v>
      </c>
      <c r="L35" s="6">
        <v>183</v>
      </c>
      <c r="M35" s="6" t="s">
        <v>21</v>
      </c>
      <c r="N35" s="6"/>
    </row>
    <row r="36" s="1" customFormat="1" ht="28" customHeight="1" spans="1:14">
      <c r="A36" s="9">
        <v>30</v>
      </c>
      <c r="B36" s="6" t="s">
        <v>96</v>
      </c>
      <c r="C36" s="6" t="s">
        <v>97</v>
      </c>
      <c r="D36" s="6" t="s">
        <v>98</v>
      </c>
      <c r="E36" s="7">
        <f>1345.96/667</f>
        <v>2.01793103448276</v>
      </c>
      <c r="F36" s="6">
        <v>3</v>
      </c>
      <c r="G36" s="10" t="s">
        <v>99</v>
      </c>
      <c r="H36" s="6">
        <v>2001</v>
      </c>
      <c r="I36" s="6">
        <f t="shared" si="2"/>
        <v>26</v>
      </c>
      <c r="J36" s="6" t="s">
        <v>19</v>
      </c>
      <c r="K36" s="6" t="s">
        <v>20</v>
      </c>
      <c r="L36" s="6">
        <v>208</v>
      </c>
      <c r="M36" s="6" t="s">
        <v>21</v>
      </c>
      <c r="N36" s="6"/>
    </row>
    <row r="37" s="1" customFormat="1" ht="28" customHeight="1" spans="1:14">
      <c r="A37" s="9">
        <v>31</v>
      </c>
      <c r="B37" s="6" t="s">
        <v>96</v>
      </c>
      <c r="C37" s="6" t="s">
        <v>97</v>
      </c>
      <c r="D37" s="6" t="s">
        <v>98</v>
      </c>
      <c r="E37" s="7">
        <f>1044.8/667</f>
        <v>1.5664167916042</v>
      </c>
      <c r="F37" s="6">
        <v>3</v>
      </c>
      <c r="G37" s="10" t="s">
        <v>99</v>
      </c>
      <c r="H37" s="6">
        <v>2001</v>
      </c>
      <c r="I37" s="6">
        <f t="shared" si="2"/>
        <v>26</v>
      </c>
      <c r="J37" s="6" t="s">
        <v>19</v>
      </c>
      <c r="K37" s="6" t="s">
        <v>20</v>
      </c>
      <c r="L37" s="6">
        <v>170</v>
      </c>
      <c r="M37" s="6" t="s">
        <v>21</v>
      </c>
      <c r="N37" s="6"/>
    </row>
    <row r="38" s="1" customFormat="1" ht="28" customHeight="1" spans="1:14">
      <c r="A38" s="9">
        <v>32</v>
      </c>
      <c r="B38" s="6" t="s">
        <v>96</v>
      </c>
      <c r="C38" s="6" t="s">
        <v>97</v>
      </c>
      <c r="D38" s="6" t="s">
        <v>98</v>
      </c>
      <c r="E38" s="7">
        <f>810.42/667</f>
        <v>1.21502248875562</v>
      </c>
      <c r="F38" s="6">
        <v>3</v>
      </c>
      <c r="G38" s="10" t="s">
        <v>99</v>
      </c>
      <c r="H38" s="6">
        <v>2001</v>
      </c>
      <c r="I38" s="6">
        <f t="shared" si="2"/>
        <v>26</v>
      </c>
      <c r="J38" s="6" t="s">
        <v>19</v>
      </c>
      <c r="K38" s="6" t="s">
        <v>20</v>
      </c>
      <c r="L38" s="6">
        <v>0</v>
      </c>
      <c r="M38" s="6" t="s">
        <v>21</v>
      </c>
      <c r="N38" s="6"/>
    </row>
    <row r="39" s="1" customFormat="1" ht="28" customHeight="1" spans="1:14">
      <c r="A39" s="9">
        <v>33</v>
      </c>
      <c r="B39" s="6" t="s">
        <v>96</v>
      </c>
      <c r="C39" s="6" t="s">
        <v>97</v>
      </c>
      <c r="D39" s="6" t="s">
        <v>98</v>
      </c>
      <c r="E39" s="7">
        <f>612.31/667</f>
        <v>0.918005997001499</v>
      </c>
      <c r="F39" s="6">
        <v>3</v>
      </c>
      <c r="G39" s="10" t="s">
        <v>99</v>
      </c>
      <c r="H39" s="6">
        <v>2001</v>
      </c>
      <c r="I39" s="6">
        <f t="shared" si="2"/>
        <v>26</v>
      </c>
      <c r="J39" s="6" t="s">
        <v>19</v>
      </c>
      <c r="K39" s="6" t="s">
        <v>20</v>
      </c>
      <c r="L39" s="6">
        <v>45</v>
      </c>
      <c r="M39" s="6" t="s">
        <v>21</v>
      </c>
      <c r="N39" s="6"/>
    </row>
    <row r="40" s="2" customFormat="1" ht="28" customHeight="1" spans="1:14">
      <c r="A40" s="9">
        <v>34</v>
      </c>
      <c r="B40" s="6" t="s">
        <v>100</v>
      </c>
      <c r="C40" s="6" t="s">
        <v>101</v>
      </c>
      <c r="D40" s="6" t="s">
        <v>102</v>
      </c>
      <c r="E40" s="7">
        <v>8.5</v>
      </c>
      <c r="F40" s="6">
        <v>7</v>
      </c>
      <c r="G40" s="10" t="s">
        <v>103</v>
      </c>
      <c r="H40" s="6">
        <v>1998</v>
      </c>
      <c r="I40" s="6">
        <f t="shared" si="2"/>
        <v>29</v>
      </c>
      <c r="J40" s="6" t="s">
        <v>19</v>
      </c>
      <c r="K40" s="6" t="s">
        <v>20</v>
      </c>
      <c r="L40" s="6">
        <v>676</v>
      </c>
      <c r="M40" s="6" t="s">
        <v>21</v>
      </c>
      <c r="N40" s="6"/>
    </row>
    <row r="41" s="2" customFormat="1" ht="28" customHeight="1" spans="1:14">
      <c r="A41" s="9">
        <v>35</v>
      </c>
      <c r="B41" s="6" t="s">
        <v>104</v>
      </c>
      <c r="C41" s="6" t="s">
        <v>105</v>
      </c>
      <c r="D41" s="6" t="s">
        <v>106</v>
      </c>
      <c r="E41" s="7">
        <v>7</v>
      </c>
      <c r="F41" s="6">
        <v>5</v>
      </c>
      <c r="G41" s="6">
        <v>6</v>
      </c>
      <c r="H41" s="6">
        <v>2002</v>
      </c>
      <c r="I41" s="6">
        <f t="shared" si="2"/>
        <v>25</v>
      </c>
      <c r="J41" s="6" t="s">
        <v>19</v>
      </c>
      <c r="K41" s="6" t="s">
        <v>20</v>
      </c>
      <c r="L41" s="6">
        <v>422</v>
      </c>
      <c r="M41" s="6" t="s">
        <v>21</v>
      </c>
      <c r="N41" s="6"/>
    </row>
    <row r="42" s="1" customFormat="1" ht="28" customHeight="1" spans="1:14">
      <c r="A42" s="9">
        <v>36</v>
      </c>
      <c r="B42" s="6" t="s">
        <v>107</v>
      </c>
      <c r="C42" s="6" t="s">
        <v>108</v>
      </c>
      <c r="D42" s="6" t="s">
        <v>109</v>
      </c>
      <c r="E42" s="7">
        <v>0.73</v>
      </c>
      <c r="F42" s="6">
        <v>3</v>
      </c>
      <c r="G42" s="6">
        <v>138</v>
      </c>
      <c r="H42" s="6">
        <v>1995</v>
      </c>
      <c r="I42" s="6">
        <f t="shared" si="2"/>
        <v>32</v>
      </c>
      <c r="J42" s="6" t="s">
        <v>19</v>
      </c>
      <c r="K42" s="6" t="s">
        <v>20</v>
      </c>
      <c r="L42" s="6">
        <v>80</v>
      </c>
      <c r="M42" s="6" t="s">
        <v>21</v>
      </c>
      <c r="N42" s="6"/>
    </row>
    <row r="43" s="1" customFormat="1" ht="28" customHeight="1" spans="1:14">
      <c r="A43" s="9">
        <v>37</v>
      </c>
      <c r="B43" s="6" t="s">
        <v>107</v>
      </c>
      <c r="C43" s="6" t="s">
        <v>108</v>
      </c>
      <c r="D43" s="6" t="s">
        <v>109</v>
      </c>
      <c r="E43" s="7">
        <v>0.93</v>
      </c>
      <c r="F43" s="6">
        <v>3</v>
      </c>
      <c r="G43" s="6">
        <v>138</v>
      </c>
      <c r="H43" s="6">
        <v>1995</v>
      </c>
      <c r="I43" s="6">
        <f t="shared" si="2"/>
        <v>32</v>
      </c>
      <c r="J43" s="6" t="s">
        <v>19</v>
      </c>
      <c r="K43" s="6" t="s">
        <v>20</v>
      </c>
      <c r="L43" s="6">
        <v>83</v>
      </c>
      <c r="M43" s="6" t="s">
        <v>21</v>
      </c>
      <c r="N43" s="6"/>
    </row>
    <row r="44" s="2" customFormat="1" ht="28" customHeight="1" spans="1:14">
      <c r="A44" s="9">
        <v>38</v>
      </c>
      <c r="B44" s="6" t="s">
        <v>107</v>
      </c>
      <c r="C44" s="6" t="s">
        <v>108</v>
      </c>
      <c r="D44" s="6" t="s">
        <v>110</v>
      </c>
      <c r="E44" s="7">
        <v>7.6</v>
      </c>
      <c r="F44" s="6">
        <v>3</v>
      </c>
      <c r="G44" s="6">
        <v>10</v>
      </c>
      <c r="H44" s="6">
        <v>2002</v>
      </c>
      <c r="I44" s="6">
        <f t="shared" si="2"/>
        <v>25</v>
      </c>
      <c r="J44" s="6" t="s">
        <v>19</v>
      </c>
      <c r="K44" s="6" t="s">
        <v>20</v>
      </c>
      <c r="L44" s="6">
        <v>533</v>
      </c>
      <c r="M44" s="6" t="s">
        <v>21</v>
      </c>
      <c r="N44" s="6"/>
    </row>
    <row r="45" s="1" customFormat="1" ht="28" customHeight="1" spans="1:14">
      <c r="A45" s="9">
        <v>39</v>
      </c>
      <c r="B45" s="6" t="s">
        <v>111</v>
      </c>
      <c r="C45" s="6" t="s">
        <v>112</v>
      </c>
      <c r="D45" s="6" t="s">
        <v>113</v>
      </c>
      <c r="E45" s="7">
        <v>3.02</v>
      </c>
      <c r="F45" s="6">
        <v>7</v>
      </c>
      <c r="G45" s="6">
        <v>135</v>
      </c>
      <c r="H45" s="6">
        <v>2002</v>
      </c>
      <c r="I45" s="6">
        <f t="shared" si="2"/>
        <v>25</v>
      </c>
      <c r="J45" s="6" t="s">
        <v>19</v>
      </c>
      <c r="K45" s="6" t="s">
        <v>20</v>
      </c>
      <c r="L45" s="6">
        <v>176</v>
      </c>
      <c r="M45" s="6" t="s">
        <v>21</v>
      </c>
      <c r="N45" s="6"/>
    </row>
    <row r="46" s="2" customFormat="1" ht="28" customHeight="1" spans="1:14">
      <c r="A46" s="9">
        <v>40</v>
      </c>
      <c r="B46" s="6" t="s">
        <v>111</v>
      </c>
      <c r="C46" s="6" t="s">
        <v>114</v>
      </c>
      <c r="D46" s="6" t="s">
        <v>115</v>
      </c>
      <c r="E46" s="7">
        <v>9.7</v>
      </c>
      <c r="F46" s="6">
        <v>7</v>
      </c>
      <c r="G46" s="10" t="s">
        <v>116</v>
      </c>
      <c r="H46" s="6">
        <v>2000</v>
      </c>
      <c r="I46" s="6">
        <f t="shared" si="2"/>
        <v>27</v>
      </c>
      <c r="J46" s="6" t="s">
        <v>19</v>
      </c>
      <c r="K46" s="6" t="s">
        <v>20</v>
      </c>
      <c r="L46" s="6">
        <v>62</v>
      </c>
      <c r="M46" s="6" t="s">
        <v>21</v>
      </c>
      <c r="N46" s="11"/>
    </row>
    <row r="47" s="2" customFormat="1" ht="28" customHeight="1" spans="1:14">
      <c r="A47" s="9">
        <v>41</v>
      </c>
      <c r="B47" s="6" t="s">
        <v>111</v>
      </c>
      <c r="C47" s="6" t="s">
        <v>114</v>
      </c>
      <c r="D47" s="6" t="s">
        <v>117</v>
      </c>
      <c r="E47" s="7">
        <v>3.4</v>
      </c>
      <c r="F47" s="6">
        <v>7</v>
      </c>
      <c r="G47" s="10" t="s">
        <v>118</v>
      </c>
      <c r="H47" s="6">
        <v>1994</v>
      </c>
      <c r="I47" s="6">
        <f t="shared" si="2"/>
        <v>33</v>
      </c>
      <c r="J47" s="6" t="s">
        <v>19</v>
      </c>
      <c r="K47" s="6" t="s">
        <v>20</v>
      </c>
      <c r="L47" s="6">
        <v>241</v>
      </c>
      <c r="M47" s="6" t="s">
        <v>21</v>
      </c>
      <c r="N47" s="12"/>
    </row>
    <row r="48" s="1" customFormat="1" ht="28" customHeight="1" spans="1:14">
      <c r="A48" s="9">
        <v>42</v>
      </c>
      <c r="B48" s="6" t="s">
        <v>119</v>
      </c>
      <c r="C48" s="6" t="s">
        <v>120</v>
      </c>
      <c r="D48" s="6" t="s">
        <v>121</v>
      </c>
      <c r="E48" s="7">
        <v>1.53</v>
      </c>
      <c r="F48" s="6">
        <v>5</v>
      </c>
      <c r="G48" s="6">
        <v>52</v>
      </c>
      <c r="H48" s="6">
        <v>2003</v>
      </c>
      <c r="I48" s="6">
        <f t="shared" si="2"/>
        <v>24</v>
      </c>
      <c r="J48" s="6" t="s">
        <v>19</v>
      </c>
      <c r="K48" s="6" t="s">
        <v>20</v>
      </c>
      <c r="L48" s="6">
        <v>185</v>
      </c>
      <c r="M48" s="6" t="s">
        <v>21</v>
      </c>
      <c r="N48" s="6"/>
    </row>
    <row r="49" s="2" customFormat="1" ht="28" customHeight="1" spans="1:14">
      <c r="A49" s="9">
        <v>43</v>
      </c>
      <c r="B49" s="6" t="s">
        <v>122</v>
      </c>
      <c r="C49" s="6" t="s">
        <v>123</v>
      </c>
      <c r="D49" s="6" t="s">
        <v>124</v>
      </c>
      <c r="E49" s="7">
        <v>50</v>
      </c>
      <c r="F49" s="6">
        <v>5</v>
      </c>
      <c r="G49" s="10" t="s">
        <v>125</v>
      </c>
      <c r="H49" s="6">
        <v>2002</v>
      </c>
      <c r="I49" s="6">
        <f t="shared" si="2"/>
        <v>25</v>
      </c>
      <c r="J49" s="6" t="s">
        <v>19</v>
      </c>
      <c r="K49" s="6" t="s">
        <v>20</v>
      </c>
      <c r="L49" s="6">
        <v>919</v>
      </c>
      <c r="M49" s="6" t="s">
        <v>21</v>
      </c>
      <c r="N49" s="6"/>
    </row>
    <row r="50" s="2" customFormat="1" ht="28" customHeight="1" spans="1:14">
      <c r="A50" s="9">
        <v>44</v>
      </c>
      <c r="B50" s="6" t="s">
        <v>122</v>
      </c>
      <c r="C50" s="6" t="s">
        <v>123</v>
      </c>
      <c r="D50" s="6" t="s">
        <v>126</v>
      </c>
      <c r="E50" s="7">
        <v>50</v>
      </c>
      <c r="F50" s="6">
        <v>5</v>
      </c>
      <c r="G50" s="10" t="s">
        <v>125</v>
      </c>
      <c r="H50" s="6">
        <v>2002</v>
      </c>
      <c r="I50" s="6">
        <f t="shared" si="2"/>
        <v>25</v>
      </c>
      <c r="J50" s="6" t="s">
        <v>19</v>
      </c>
      <c r="K50" s="6" t="s">
        <v>20</v>
      </c>
      <c r="L50" s="6">
        <v>126</v>
      </c>
      <c r="M50" s="6" t="s">
        <v>21</v>
      </c>
      <c r="N50" s="6"/>
    </row>
    <row r="51" s="1" customFormat="1" ht="28" customHeight="1" spans="1:14">
      <c r="A51" s="9">
        <v>45</v>
      </c>
      <c r="B51" s="6" t="s">
        <v>127</v>
      </c>
      <c r="C51" s="6" t="s">
        <v>128</v>
      </c>
      <c r="D51" s="6" t="s">
        <v>129</v>
      </c>
      <c r="E51" s="7">
        <v>5.16</v>
      </c>
      <c r="F51" s="6">
        <v>5</v>
      </c>
      <c r="G51" s="6">
        <v>32</v>
      </c>
      <c r="H51" s="6">
        <v>2001</v>
      </c>
      <c r="I51" s="6">
        <f t="shared" si="2"/>
        <v>26</v>
      </c>
      <c r="J51" s="6" t="s">
        <v>19</v>
      </c>
      <c r="K51" s="6" t="s">
        <v>20</v>
      </c>
      <c r="L51" s="6">
        <v>603</v>
      </c>
      <c r="M51" s="6" t="s">
        <v>65</v>
      </c>
      <c r="N51" s="6"/>
    </row>
    <row r="52" s="1" customFormat="1" ht="28" customHeight="1" spans="1:14">
      <c r="A52" s="9">
        <v>46</v>
      </c>
      <c r="B52" s="6" t="s">
        <v>130</v>
      </c>
      <c r="C52" s="6" t="s">
        <v>131</v>
      </c>
      <c r="D52" s="6" t="s">
        <v>132</v>
      </c>
      <c r="E52" s="7">
        <v>7.5</v>
      </c>
      <c r="F52" s="6">
        <v>3</v>
      </c>
      <c r="G52" s="6">
        <v>109</v>
      </c>
      <c r="H52" s="6">
        <v>1990</v>
      </c>
      <c r="I52" s="6">
        <f t="shared" si="2"/>
        <v>37</v>
      </c>
      <c r="J52" s="6" t="s">
        <v>19</v>
      </c>
      <c r="K52" s="6" t="s">
        <v>20</v>
      </c>
      <c r="L52" s="6">
        <v>522</v>
      </c>
      <c r="M52" s="6" t="s">
        <v>65</v>
      </c>
      <c r="N52" s="6"/>
    </row>
    <row r="53" s="1" customFormat="1" ht="28" customHeight="1" spans="1:14">
      <c r="A53" s="9">
        <v>47</v>
      </c>
      <c r="B53" s="6" t="s">
        <v>133</v>
      </c>
      <c r="C53" s="6" t="s">
        <v>134</v>
      </c>
      <c r="D53" s="6" t="s">
        <v>135</v>
      </c>
      <c r="E53" s="7">
        <v>6.05</v>
      </c>
      <c r="F53" s="6">
        <v>2</v>
      </c>
      <c r="G53" s="6">
        <v>26</v>
      </c>
      <c r="H53" s="6">
        <v>1990</v>
      </c>
      <c r="I53" s="6">
        <f t="shared" si="2"/>
        <v>37</v>
      </c>
      <c r="J53" s="6" t="s">
        <v>19</v>
      </c>
      <c r="K53" s="6" t="s">
        <v>20</v>
      </c>
      <c r="L53" s="6">
        <v>60</v>
      </c>
      <c r="M53" s="6" t="s">
        <v>21</v>
      </c>
      <c r="N53" s="13"/>
    </row>
    <row r="54" s="1" customFormat="1" ht="28" customHeight="1" spans="1:14">
      <c r="A54" s="9">
        <v>48</v>
      </c>
      <c r="B54" s="6" t="s">
        <v>133</v>
      </c>
      <c r="C54" s="6" t="s">
        <v>134</v>
      </c>
      <c r="D54" s="6" t="s">
        <v>135</v>
      </c>
      <c r="E54" s="7">
        <v>6.05</v>
      </c>
      <c r="F54" s="6">
        <v>2</v>
      </c>
      <c r="G54" s="6">
        <v>26</v>
      </c>
      <c r="H54" s="6">
        <v>1990</v>
      </c>
      <c r="I54" s="6">
        <f t="shared" si="2"/>
        <v>37</v>
      </c>
      <c r="J54" s="6" t="s">
        <v>19</v>
      </c>
      <c r="K54" s="6" t="s">
        <v>20</v>
      </c>
      <c r="L54" s="6">
        <v>61</v>
      </c>
      <c r="M54" s="6" t="s">
        <v>21</v>
      </c>
      <c r="N54" s="13"/>
    </row>
    <row r="55" s="1" customFormat="1" ht="28" customHeight="1" spans="1:14">
      <c r="A55" s="9">
        <v>49</v>
      </c>
      <c r="B55" s="6" t="s">
        <v>133</v>
      </c>
      <c r="C55" s="6" t="s">
        <v>134</v>
      </c>
      <c r="D55" s="6" t="s">
        <v>135</v>
      </c>
      <c r="E55" s="7">
        <v>6.05</v>
      </c>
      <c r="F55" s="6">
        <v>2</v>
      </c>
      <c r="G55" s="6">
        <v>26</v>
      </c>
      <c r="H55" s="6">
        <v>1990</v>
      </c>
      <c r="I55" s="6">
        <f t="shared" si="2"/>
        <v>37</v>
      </c>
      <c r="J55" s="6" t="s">
        <v>19</v>
      </c>
      <c r="K55" s="6" t="s">
        <v>20</v>
      </c>
      <c r="L55" s="6">
        <v>196</v>
      </c>
      <c r="M55" s="6" t="s">
        <v>21</v>
      </c>
      <c r="N55" s="13"/>
    </row>
    <row r="56" s="2" customFormat="1" ht="28" customHeight="1" spans="1:14">
      <c r="A56" s="9">
        <v>50</v>
      </c>
      <c r="B56" s="6" t="s">
        <v>136</v>
      </c>
      <c r="C56" s="6" t="s">
        <v>137</v>
      </c>
      <c r="D56" s="6" t="s">
        <v>138</v>
      </c>
      <c r="E56" s="7">
        <v>8</v>
      </c>
      <c r="F56" s="6">
        <v>4</v>
      </c>
      <c r="G56" s="6">
        <v>96</v>
      </c>
      <c r="H56" s="6">
        <v>1999</v>
      </c>
      <c r="I56" s="6">
        <f t="shared" si="2"/>
        <v>28</v>
      </c>
      <c r="J56" s="6" t="s">
        <v>19</v>
      </c>
      <c r="K56" s="6" t="s">
        <v>20</v>
      </c>
      <c r="L56" s="6">
        <v>240</v>
      </c>
      <c r="M56" s="6" t="s">
        <v>21</v>
      </c>
      <c r="N56" s="6"/>
    </row>
    <row r="57" s="2" customFormat="1" ht="28" customHeight="1" spans="1:14">
      <c r="A57" s="9">
        <v>51</v>
      </c>
      <c r="B57" s="6" t="s">
        <v>136</v>
      </c>
      <c r="C57" s="6" t="s">
        <v>137</v>
      </c>
      <c r="D57" s="6" t="s">
        <v>139</v>
      </c>
      <c r="E57" s="7">
        <v>9</v>
      </c>
      <c r="F57" s="6">
        <v>4</v>
      </c>
      <c r="G57" s="6">
        <v>97</v>
      </c>
      <c r="H57" s="6">
        <v>1999</v>
      </c>
      <c r="I57" s="6">
        <f t="shared" si="2"/>
        <v>28</v>
      </c>
      <c r="J57" s="6" t="s">
        <v>19</v>
      </c>
      <c r="K57" s="6" t="s">
        <v>20</v>
      </c>
      <c r="L57" s="6">
        <v>391</v>
      </c>
      <c r="M57" s="6" t="s">
        <v>21</v>
      </c>
      <c r="N57" s="6"/>
    </row>
    <row r="58" s="2" customFormat="1" ht="28" customHeight="1" spans="1:14">
      <c r="A58" s="9">
        <v>52</v>
      </c>
      <c r="B58" s="6" t="s">
        <v>136</v>
      </c>
      <c r="C58" s="6" t="s">
        <v>137</v>
      </c>
      <c r="D58" s="6" t="s">
        <v>140</v>
      </c>
      <c r="E58" s="7">
        <v>3</v>
      </c>
      <c r="F58" s="6">
        <v>4</v>
      </c>
      <c r="G58" s="10" t="s">
        <v>141</v>
      </c>
      <c r="H58" s="6">
        <v>1999</v>
      </c>
      <c r="I58" s="6">
        <f t="shared" si="2"/>
        <v>28</v>
      </c>
      <c r="J58" s="6" t="s">
        <v>19</v>
      </c>
      <c r="K58" s="6" t="s">
        <v>20</v>
      </c>
      <c r="L58" s="6">
        <v>329</v>
      </c>
      <c r="M58" s="6" t="s">
        <v>21</v>
      </c>
      <c r="N58" s="6"/>
    </row>
    <row r="59" s="2" customFormat="1" ht="28" customHeight="1" spans="1:14">
      <c r="A59" s="9">
        <v>53</v>
      </c>
      <c r="B59" s="6" t="s">
        <v>127</v>
      </c>
      <c r="C59" s="6" t="s">
        <v>142</v>
      </c>
      <c r="D59" s="6" t="s">
        <v>143</v>
      </c>
      <c r="E59" s="7">
        <v>6.3</v>
      </c>
      <c r="F59" s="6">
        <v>5</v>
      </c>
      <c r="G59" s="10" t="s">
        <v>69</v>
      </c>
      <c r="H59" s="6">
        <v>2003</v>
      </c>
      <c r="I59" s="6">
        <f t="shared" si="2"/>
        <v>24</v>
      </c>
      <c r="J59" s="6" t="s">
        <v>19</v>
      </c>
      <c r="K59" s="6" t="s">
        <v>20</v>
      </c>
      <c r="L59" s="6">
        <v>138</v>
      </c>
      <c r="M59" s="6" t="s">
        <v>65</v>
      </c>
      <c r="N59" s="6"/>
    </row>
    <row r="60" s="2" customFormat="1" ht="28" customHeight="1" spans="1:14">
      <c r="A60" s="9">
        <v>54</v>
      </c>
      <c r="B60" s="6" t="s">
        <v>130</v>
      </c>
      <c r="C60" s="6" t="s">
        <v>144</v>
      </c>
      <c r="D60" s="6" t="s">
        <v>145</v>
      </c>
      <c r="E60" s="7">
        <v>14</v>
      </c>
      <c r="F60" s="6">
        <v>3</v>
      </c>
      <c r="G60" s="10" t="s">
        <v>146</v>
      </c>
      <c r="H60" s="6">
        <v>2003</v>
      </c>
      <c r="I60" s="6">
        <f t="shared" si="2"/>
        <v>24</v>
      </c>
      <c r="J60" s="6" t="s">
        <v>19</v>
      </c>
      <c r="K60" s="6" t="s">
        <v>20</v>
      </c>
      <c r="L60" s="6">
        <v>473</v>
      </c>
      <c r="M60" s="6" t="s">
        <v>65</v>
      </c>
      <c r="N60" s="6"/>
    </row>
    <row r="61" s="1" customFormat="1" ht="28" customHeight="1" spans="1:14">
      <c r="A61" s="9">
        <v>55</v>
      </c>
      <c r="B61" s="6" t="s">
        <v>133</v>
      </c>
      <c r="C61" s="6" t="s">
        <v>147</v>
      </c>
      <c r="D61" s="6" t="s">
        <v>148</v>
      </c>
      <c r="E61" s="7">
        <f>2475/667</f>
        <v>3.71064467766117</v>
      </c>
      <c r="F61" s="6">
        <v>2</v>
      </c>
      <c r="G61" s="10" t="s">
        <v>149</v>
      </c>
      <c r="H61" s="6">
        <v>1998</v>
      </c>
      <c r="I61" s="6">
        <f t="shared" si="2"/>
        <v>29</v>
      </c>
      <c r="J61" s="6" t="s">
        <v>19</v>
      </c>
      <c r="K61" s="6" t="s">
        <v>20</v>
      </c>
      <c r="L61" s="14">
        <v>246</v>
      </c>
      <c r="M61" s="6" t="s">
        <v>21</v>
      </c>
      <c r="N61" s="6"/>
    </row>
    <row r="62" s="1" customFormat="1" ht="28" customHeight="1" spans="1:14">
      <c r="A62" s="9">
        <v>56</v>
      </c>
      <c r="B62" s="6" t="s">
        <v>133</v>
      </c>
      <c r="C62" s="6" t="s">
        <v>147</v>
      </c>
      <c r="D62" s="6" t="s">
        <v>150</v>
      </c>
      <c r="E62" s="7">
        <f>163.07/667</f>
        <v>0.24448275862069</v>
      </c>
      <c r="F62" s="6">
        <v>2</v>
      </c>
      <c r="G62" s="10" t="s">
        <v>151</v>
      </c>
      <c r="H62" s="6">
        <v>1998</v>
      </c>
      <c r="I62" s="6">
        <f t="shared" si="2"/>
        <v>29</v>
      </c>
      <c r="J62" s="6" t="s">
        <v>19</v>
      </c>
      <c r="K62" s="6" t="s">
        <v>20</v>
      </c>
      <c r="L62" s="14">
        <v>27</v>
      </c>
      <c r="M62" s="6" t="s">
        <v>21</v>
      </c>
      <c r="N62" s="6"/>
    </row>
    <row r="63" s="1" customFormat="1" ht="28" customHeight="1" spans="1:14">
      <c r="A63" s="9">
        <v>57</v>
      </c>
      <c r="B63" s="6" t="s">
        <v>133</v>
      </c>
      <c r="C63" s="6" t="s">
        <v>147</v>
      </c>
      <c r="D63" s="6" t="s">
        <v>150</v>
      </c>
      <c r="E63" s="7">
        <f>3408.76/667</f>
        <v>5.11058470764618</v>
      </c>
      <c r="F63" s="6">
        <v>2</v>
      </c>
      <c r="G63" s="10" t="s">
        <v>151</v>
      </c>
      <c r="H63" s="6">
        <v>1998</v>
      </c>
      <c r="I63" s="6">
        <f t="shared" si="2"/>
        <v>29</v>
      </c>
      <c r="J63" s="6" t="s">
        <v>19</v>
      </c>
      <c r="K63" s="6" t="s">
        <v>20</v>
      </c>
      <c r="L63" s="14">
        <v>276</v>
      </c>
      <c r="M63" s="6" t="s">
        <v>21</v>
      </c>
      <c r="N63" s="6"/>
    </row>
    <row r="64" s="1" customFormat="1" ht="28" customHeight="1" spans="1:14">
      <c r="A64" s="9">
        <v>58</v>
      </c>
      <c r="B64" s="6" t="s">
        <v>133</v>
      </c>
      <c r="C64" s="6" t="s">
        <v>147</v>
      </c>
      <c r="D64" s="6" t="s">
        <v>152</v>
      </c>
      <c r="E64" s="7">
        <f>1229.82/667</f>
        <v>1.84380809595202</v>
      </c>
      <c r="F64" s="6">
        <v>2</v>
      </c>
      <c r="G64" s="10" t="s">
        <v>149</v>
      </c>
      <c r="H64" s="6">
        <v>1998</v>
      </c>
      <c r="I64" s="6">
        <f t="shared" si="2"/>
        <v>29</v>
      </c>
      <c r="J64" s="6" t="s">
        <v>19</v>
      </c>
      <c r="K64" s="6" t="s">
        <v>20</v>
      </c>
      <c r="L64" s="14">
        <v>146</v>
      </c>
      <c r="M64" s="6" t="s">
        <v>21</v>
      </c>
      <c r="N64" s="6"/>
    </row>
    <row r="65" s="1" customFormat="1" ht="28" customHeight="1" spans="1:14">
      <c r="A65" s="9">
        <v>59</v>
      </c>
      <c r="B65" s="6" t="s">
        <v>133</v>
      </c>
      <c r="C65" s="6" t="s">
        <v>147</v>
      </c>
      <c r="D65" s="6" t="s">
        <v>153</v>
      </c>
      <c r="E65" s="7">
        <f>972.3/667</f>
        <v>1.45772113943028</v>
      </c>
      <c r="F65" s="6">
        <v>2</v>
      </c>
      <c r="G65" s="10" t="s">
        <v>151</v>
      </c>
      <c r="H65" s="6">
        <v>1998</v>
      </c>
      <c r="I65" s="6">
        <f t="shared" si="2"/>
        <v>29</v>
      </c>
      <c r="J65" s="6" t="s">
        <v>19</v>
      </c>
      <c r="K65" s="6" t="s">
        <v>20</v>
      </c>
      <c r="L65" s="14">
        <v>100</v>
      </c>
      <c r="M65" s="6" t="s">
        <v>21</v>
      </c>
      <c r="N65" s="6"/>
    </row>
    <row r="66" s="2" customFormat="1" ht="28" customHeight="1" spans="1:14">
      <c r="A66" s="9">
        <v>60</v>
      </c>
      <c r="B66" s="6" t="s">
        <v>133</v>
      </c>
      <c r="C66" s="6" t="s">
        <v>154</v>
      </c>
      <c r="D66" s="6" t="s">
        <v>155</v>
      </c>
      <c r="E66" s="6"/>
      <c r="F66" s="6">
        <v>2</v>
      </c>
      <c r="G66" s="6">
        <v>15</v>
      </c>
      <c r="H66" s="6">
        <v>2003</v>
      </c>
      <c r="I66" s="6">
        <v>24</v>
      </c>
      <c r="J66" s="6" t="s">
        <v>19</v>
      </c>
      <c r="K66" s="6" t="s">
        <v>20</v>
      </c>
      <c r="L66" s="6">
        <v>264</v>
      </c>
      <c r="M66" s="6" t="s">
        <v>65</v>
      </c>
      <c r="N66" s="6"/>
    </row>
    <row r="67" s="2" customFormat="1" ht="28" customHeight="1" spans="1:14">
      <c r="A67" s="9">
        <v>61</v>
      </c>
      <c r="B67" s="6" t="s">
        <v>156</v>
      </c>
      <c r="C67" s="6" t="s">
        <v>157</v>
      </c>
      <c r="D67" s="6" t="s">
        <v>158</v>
      </c>
      <c r="E67" s="7">
        <v>1.5</v>
      </c>
      <c r="F67" s="6">
        <v>7</v>
      </c>
      <c r="G67" s="6">
        <v>8</v>
      </c>
      <c r="H67" s="6">
        <v>1990</v>
      </c>
      <c r="I67" s="6">
        <f t="shared" ref="I67:I75" si="3">2026-H67+1</f>
        <v>37</v>
      </c>
      <c r="J67" s="6" t="s">
        <v>19</v>
      </c>
      <c r="K67" s="6" t="s">
        <v>20</v>
      </c>
      <c r="L67" s="6">
        <v>120</v>
      </c>
      <c r="M67" s="6" t="s">
        <v>21</v>
      </c>
      <c r="N67" s="6"/>
    </row>
    <row r="68" s="1" customFormat="1" ht="28" customHeight="1" spans="1:14">
      <c r="A68" s="9">
        <v>62</v>
      </c>
      <c r="B68" s="6" t="s">
        <v>159</v>
      </c>
      <c r="C68" s="6" t="s">
        <v>160</v>
      </c>
      <c r="D68" s="6" t="s">
        <v>161</v>
      </c>
      <c r="E68" s="7">
        <v>0.71</v>
      </c>
      <c r="F68" s="6">
        <v>8</v>
      </c>
      <c r="G68" s="6">
        <v>114</v>
      </c>
      <c r="H68" s="6">
        <v>2002</v>
      </c>
      <c r="I68" s="6">
        <f t="shared" si="3"/>
        <v>25</v>
      </c>
      <c r="J68" s="6" t="s">
        <v>19</v>
      </c>
      <c r="K68" s="6" t="s">
        <v>20</v>
      </c>
      <c r="L68" s="6">
        <v>60</v>
      </c>
      <c r="M68" s="6" t="s">
        <v>21</v>
      </c>
      <c r="N68" s="6"/>
    </row>
    <row r="69" s="1" customFormat="1" ht="28" customHeight="1" spans="1:14">
      <c r="A69" s="9">
        <v>63</v>
      </c>
      <c r="B69" s="6" t="s">
        <v>159</v>
      </c>
      <c r="C69" s="6" t="s">
        <v>160</v>
      </c>
      <c r="D69" s="6" t="s">
        <v>161</v>
      </c>
      <c r="E69" s="7">
        <v>0.22</v>
      </c>
      <c r="F69" s="6">
        <v>8</v>
      </c>
      <c r="G69" s="6">
        <v>114</v>
      </c>
      <c r="H69" s="6">
        <v>2002</v>
      </c>
      <c r="I69" s="6">
        <f t="shared" si="3"/>
        <v>25</v>
      </c>
      <c r="J69" s="6" t="s">
        <v>19</v>
      </c>
      <c r="K69" s="6" t="s">
        <v>20</v>
      </c>
      <c r="L69" s="6">
        <v>30</v>
      </c>
      <c r="M69" s="6" t="s">
        <v>21</v>
      </c>
      <c r="N69" s="6"/>
    </row>
    <row r="70" s="2" customFormat="1" ht="28" customHeight="1" spans="1:14">
      <c r="A70" s="9">
        <v>64</v>
      </c>
      <c r="B70" s="6" t="s">
        <v>162</v>
      </c>
      <c r="C70" s="6" t="s">
        <v>163</v>
      </c>
      <c r="D70" s="6" t="s">
        <v>164</v>
      </c>
      <c r="E70" s="7">
        <v>4</v>
      </c>
      <c r="F70" s="6">
        <v>5</v>
      </c>
      <c r="G70" s="6">
        <v>70</v>
      </c>
      <c r="H70" s="6">
        <v>2003</v>
      </c>
      <c r="I70" s="6">
        <f t="shared" si="3"/>
        <v>24</v>
      </c>
      <c r="J70" s="6" t="s">
        <v>19</v>
      </c>
      <c r="K70" s="6" t="s">
        <v>20</v>
      </c>
      <c r="L70" s="6">
        <v>220</v>
      </c>
      <c r="M70" s="6" t="s">
        <v>65</v>
      </c>
      <c r="N70" s="6"/>
    </row>
    <row r="71" s="1" customFormat="1" ht="28" customHeight="1" spans="1:14">
      <c r="A71" s="9">
        <v>65</v>
      </c>
      <c r="B71" s="6" t="s">
        <v>159</v>
      </c>
      <c r="C71" s="6" t="s">
        <v>165</v>
      </c>
      <c r="D71" s="6" t="s">
        <v>166</v>
      </c>
      <c r="E71" s="7">
        <v>0.3</v>
      </c>
      <c r="F71" s="6">
        <v>6</v>
      </c>
      <c r="G71" s="10" t="s">
        <v>167</v>
      </c>
      <c r="H71" s="6">
        <v>1985</v>
      </c>
      <c r="I71" s="6">
        <f t="shared" si="3"/>
        <v>42</v>
      </c>
      <c r="J71" s="6" t="s">
        <v>19</v>
      </c>
      <c r="K71" s="6" t="s">
        <v>20</v>
      </c>
      <c r="L71" s="6">
        <v>7</v>
      </c>
      <c r="M71" s="6" t="s">
        <v>21</v>
      </c>
      <c r="N71" s="6"/>
    </row>
    <row r="72" s="1" customFormat="1" ht="28" customHeight="1" spans="1:14">
      <c r="A72" s="9">
        <v>66</v>
      </c>
      <c r="B72" s="6" t="s">
        <v>159</v>
      </c>
      <c r="C72" s="6" t="s">
        <v>165</v>
      </c>
      <c r="D72" s="6" t="s">
        <v>166</v>
      </c>
      <c r="E72" s="7">
        <v>0.49</v>
      </c>
      <c r="F72" s="6">
        <v>6</v>
      </c>
      <c r="G72" s="10" t="s">
        <v>167</v>
      </c>
      <c r="H72" s="6">
        <v>1985</v>
      </c>
      <c r="I72" s="6">
        <f t="shared" si="3"/>
        <v>42</v>
      </c>
      <c r="J72" s="6" t="s">
        <v>19</v>
      </c>
      <c r="K72" s="6" t="s">
        <v>20</v>
      </c>
      <c r="L72" s="6">
        <v>15</v>
      </c>
      <c r="M72" s="6" t="s">
        <v>21</v>
      </c>
      <c r="N72" s="6"/>
    </row>
    <row r="73" s="2" customFormat="1" ht="28" customHeight="1" spans="1:14">
      <c r="A73" s="9">
        <v>67</v>
      </c>
      <c r="B73" s="6" t="s">
        <v>168</v>
      </c>
      <c r="C73" s="6" t="s">
        <v>169</v>
      </c>
      <c r="D73" s="6" t="s">
        <v>170</v>
      </c>
      <c r="E73" s="7">
        <v>7.4</v>
      </c>
      <c r="F73" s="6">
        <v>9</v>
      </c>
      <c r="G73" s="10" t="s">
        <v>171</v>
      </c>
      <c r="H73" s="6">
        <v>1999</v>
      </c>
      <c r="I73" s="6">
        <f t="shared" si="3"/>
        <v>28</v>
      </c>
      <c r="J73" s="6" t="s">
        <v>19</v>
      </c>
      <c r="K73" s="6" t="s">
        <v>20</v>
      </c>
      <c r="L73" s="6">
        <v>106</v>
      </c>
      <c r="M73" s="6" t="s">
        <v>21</v>
      </c>
      <c r="N73" s="6"/>
    </row>
    <row r="74" s="2" customFormat="1" ht="28" customHeight="1" spans="1:14">
      <c r="A74" s="9">
        <v>68</v>
      </c>
      <c r="B74" s="6" t="s">
        <v>168</v>
      </c>
      <c r="C74" s="6" t="s">
        <v>172</v>
      </c>
      <c r="D74" s="6" t="s">
        <v>173</v>
      </c>
      <c r="E74" s="7">
        <v>32</v>
      </c>
      <c r="F74" s="6">
        <v>9</v>
      </c>
      <c r="G74" s="10" t="s">
        <v>174</v>
      </c>
      <c r="H74" s="6">
        <v>1999</v>
      </c>
      <c r="I74" s="6">
        <f t="shared" si="3"/>
        <v>28</v>
      </c>
      <c r="J74" s="6" t="s">
        <v>19</v>
      </c>
      <c r="K74" s="6" t="s">
        <v>20</v>
      </c>
      <c r="L74" s="6">
        <v>832</v>
      </c>
      <c r="M74" s="6" t="s">
        <v>21</v>
      </c>
      <c r="N74" s="6"/>
    </row>
    <row r="75" s="2" customFormat="1" ht="28" customHeight="1" spans="1:14">
      <c r="A75" s="9">
        <v>69</v>
      </c>
      <c r="B75" s="6" t="s">
        <v>168</v>
      </c>
      <c r="C75" s="6" t="s">
        <v>169</v>
      </c>
      <c r="D75" s="6" t="s">
        <v>175</v>
      </c>
      <c r="E75" s="7">
        <v>3</v>
      </c>
      <c r="F75" s="6">
        <v>9</v>
      </c>
      <c r="G75" s="10" t="s">
        <v>176</v>
      </c>
      <c r="H75" s="6">
        <v>1999</v>
      </c>
      <c r="I75" s="6">
        <f t="shared" si="3"/>
        <v>28</v>
      </c>
      <c r="J75" s="6" t="s">
        <v>19</v>
      </c>
      <c r="K75" s="6" t="s">
        <v>20</v>
      </c>
      <c r="L75" s="6">
        <v>48</v>
      </c>
      <c r="M75" s="6" t="s">
        <v>21</v>
      </c>
      <c r="N75" s="6"/>
    </row>
    <row r="76" s="2" customFormat="1" ht="28" customHeight="1" spans="1:14">
      <c r="A76" s="9">
        <v>70</v>
      </c>
      <c r="B76" s="6" t="s">
        <v>177</v>
      </c>
      <c r="C76" s="6" t="s">
        <v>178</v>
      </c>
      <c r="D76" s="6" t="s">
        <v>179</v>
      </c>
      <c r="E76" s="7">
        <v>5.77</v>
      </c>
      <c r="F76" s="6"/>
      <c r="G76" s="10"/>
      <c r="H76" s="6">
        <v>2003</v>
      </c>
      <c r="I76" s="6">
        <v>24</v>
      </c>
      <c r="J76" s="6" t="s">
        <v>180</v>
      </c>
      <c r="K76" s="6" t="s">
        <v>20</v>
      </c>
      <c r="L76" s="6">
        <v>249</v>
      </c>
      <c r="M76" s="6" t="s">
        <v>21</v>
      </c>
      <c r="N76" s="6"/>
    </row>
    <row r="77" s="2" customFormat="1" ht="28" customHeight="1" spans="1:14">
      <c r="A77" s="9">
        <v>71</v>
      </c>
      <c r="B77" s="9" t="s">
        <v>181</v>
      </c>
      <c r="C77" s="9" t="s">
        <v>182</v>
      </c>
      <c r="D77" s="9" t="s">
        <v>183</v>
      </c>
      <c r="E77" s="7">
        <v>9</v>
      </c>
      <c r="F77" s="6">
        <v>10</v>
      </c>
      <c r="G77" s="6">
        <v>5</v>
      </c>
      <c r="H77" s="6">
        <v>2002</v>
      </c>
      <c r="I77" s="6">
        <v>25</v>
      </c>
      <c r="J77" s="6" t="s">
        <v>184</v>
      </c>
      <c r="K77" s="6" t="s">
        <v>20</v>
      </c>
      <c r="L77" s="6">
        <v>130</v>
      </c>
      <c r="M77" s="6" t="s">
        <v>65</v>
      </c>
      <c r="N77" s="6"/>
    </row>
    <row r="78" s="2" customFormat="1" ht="28" customHeight="1" spans="1:14">
      <c r="A78" s="9">
        <v>72</v>
      </c>
      <c r="B78" s="9" t="s">
        <v>168</v>
      </c>
      <c r="C78" s="9" t="s">
        <v>185</v>
      </c>
      <c r="D78" s="9" t="s">
        <v>186</v>
      </c>
      <c r="E78" s="7">
        <v>1.65</v>
      </c>
      <c r="F78" s="6">
        <v>9</v>
      </c>
      <c r="G78" s="6">
        <v>52</v>
      </c>
      <c r="H78" s="6">
        <v>2009</v>
      </c>
      <c r="I78" s="6">
        <v>18</v>
      </c>
      <c r="J78" s="6" t="s">
        <v>19</v>
      </c>
      <c r="K78" s="6" t="s">
        <v>20</v>
      </c>
      <c r="L78" s="11">
        <v>447</v>
      </c>
      <c r="M78" s="6" t="s">
        <v>65</v>
      </c>
      <c r="N78" s="6"/>
    </row>
    <row r="79" s="1" customFormat="1" ht="28" customHeight="1" spans="1:14">
      <c r="A79" s="9">
        <v>73</v>
      </c>
      <c r="B79" s="9" t="s">
        <v>168</v>
      </c>
      <c r="C79" s="9" t="s">
        <v>185</v>
      </c>
      <c r="D79" s="9" t="s">
        <v>186</v>
      </c>
      <c r="E79" s="7">
        <v>0.76</v>
      </c>
      <c r="F79" s="6">
        <v>9</v>
      </c>
      <c r="G79" s="6">
        <v>52</v>
      </c>
      <c r="H79" s="6">
        <v>2009</v>
      </c>
      <c r="I79" s="6">
        <v>18</v>
      </c>
      <c r="J79" s="6" t="s">
        <v>19</v>
      </c>
      <c r="K79" s="6" t="s">
        <v>20</v>
      </c>
      <c r="L79" s="15"/>
      <c r="M79" s="6" t="s">
        <v>65</v>
      </c>
      <c r="N79" s="6"/>
    </row>
    <row r="80" s="1" customFormat="1" ht="28" customHeight="1" spans="1:14">
      <c r="A80" s="9">
        <v>74</v>
      </c>
      <c r="B80" s="9" t="s">
        <v>168</v>
      </c>
      <c r="C80" s="9" t="s">
        <v>185</v>
      </c>
      <c r="D80" s="9" t="s">
        <v>186</v>
      </c>
      <c r="E80" s="7">
        <v>1.68</v>
      </c>
      <c r="F80" s="6">
        <v>9</v>
      </c>
      <c r="G80" s="6">
        <v>52</v>
      </c>
      <c r="H80" s="6">
        <v>2009</v>
      </c>
      <c r="I80" s="6">
        <v>18</v>
      </c>
      <c r="J80" s="6" t="s">
        <v>19</v>
      </c>
      <c r="K80" s="6" t="s">
        <v>20</v>
      </c>
      <c r="L80" s="11">
        <v>378</v>
      </c>
      <c r="M80" s="6" t="s">
        <v>65</v>
      </c>
      <c r="N80" s="6"/>
    </row>
    <row r="81" s="2" customFormat="1" ht="28" customHeight="1" spans="1:14">
      <c r="A81" s="9">
        <v>75</v>
      </c>
      <c r="B81" s="9" t="s">
        <v>168</v>
      </c>
      <c r="C81" s="9" t="s">
        <v>185</v>
      </c>
      <c r="D81" s="9" t="s">
        <v>186</v>
      </c>
      <c r="E81" s="7">
        <v>0.405</v>
      </c>
      <c r="F81" s="6">
        <v>9</v>
      </c>
      <c r="G81" s="6">
        <v>52</v>
      </c>
      <c r="H81" s="6">
        <v>2009</v>
      </c>
      <c r="I81" s="6">
        <v>18</v>
      </c>
      <c r="J81" s="6" t="s">
        <v>19</v>
      </c>
      <c r="K81" s="6" t="s">
        <v>20</v>
      </c>
      <c r="L81" s="15"/>
      <c r="M81" s="6" t="s">
        <v>65</v>
      </c>
      <c r="N81" s="6"/>
    </row>
    <row r="82" s="2" customFormat="1" ht="28" customHeight="1" spans="1:14">
      <c r="A82" s="9">
        <v>76</v>
      </c>
      <c r="B82" s="6" t="s">
        <v>187</v>
      </c>
      <c r="C82" s="6" t="s">
        <v>188</v>
      </c>
      <c r="D82" s="6" t="s">
        <v>189</v>
      </c>
      <c r="E82" s="7">
        <v>13.5</v>
      </c>
      <c r="F82" s="6">
        <v>3</v>
      </c>
      <c r="G82" s="10" t="s">
        <v>190</v>
      </c>
      <c r="H82" s="6">
        <v>2002</v>
      </c>
      <c r="I82" s="6">
        <f t="shared" ref="I82:I105" si="4">2026-H82+1</f>
        <v>25</v>
      </c>
      <c r="J82" s="6" t="s">
        <v>19</v>
      </c>
      <c r="K82" s="6" t="s">
        <v>20</v>
      </c>
      <c r="L82" s="6">
        <v>1170</v>
      </c>
      <c r="M82" s="6" t="s">
        <v>21</v>
      </c>
      <c r="N82" s="6"/>
    </row>
    <row r="83" s="2" customFormat="1" ht="28" customHeight="1" spans="1:14">
      <c r="A83" s="9">
        <v>77</v>
      </c>
      <c r="B83" s="6" t="s">
        <v>162</v>
      </c>
      <c r="C83" s="6" t="s">
        <v>191</v>
      </c>
      <c r="D83" s="6" t="s">
        <v>192</v>
      </c>
      <c r="E83" s="7">
        <v>15</v>
      </c>
      <c r="F83" s="6">
        <v>5</v>
      </c>
      <c r="G83" s="10" t="s">
        <v>193</v>
      </c>
      <c r="H83" s="6">
        <v>2008</v>
      </c>
      <c r="I83" s="6">
        <v>19</v>
      </c>
      <c r="J83" s="6" t="s">
        <v>47</v>
      </c>
      <c r="K83" s="6" t="s">
        <v>20</v>
      </c>
      <c r="L83" s="6">
        <v>124</v>
      </c>
      <c r="M83" s="6" t="s">
        <v>48</v>
      </c>
      <c r="N83" s="6"/>
    </row>
    <row r="84" s="1" customFormat="1" ht="28" customHeight="1" spans="1:14">
      <c r="A84" s="9">
        <v>78</v>
      </c>
      <c r="B84" s="6" t="s">
        <v>194</v>
      </c>
      <c r="C84" s="6" t="s">
        <v>195</v>
      </c>
      <c r="D84" s="6" t="s">
        <v>194</v>
      </c>
      <c r="E84" s="7">
        <v>30</v>
      </c>
      <c r="F84" s="6">
        <v>2</v>
      </c>
      <c r="G84" s="10" t="s">
        <v>125</v>
      </c>
      <c r="H84" s="6">
        <v>2003</v>
      </c>
      <c r="I84" s="6">
        <f t="shared" si="4"/>
        <v>24</v>
      </c>
      <c r="J84" s="6" t="s">
        <v>19</v>
      </c>
      <c r="K84" s="6" t="s">
        <v>20</v>
      </c>
      <c r="L84" s="6">
        <v>522</v>
      </c>
      <c r="M84" s="6" t="s">
        <v>65</v>
      </c>
      <c r="N84" s="6"/>
    </row>
    <row r="85" s="1" customFormat="1" ht="28" customHeight="1" spans="1:14">
      <c r="A85" s="9">
        <v>79</v>
      </c>
      <c r="B85" s="6" t="s">
        <v>196</v>
      </c>
      <c r="C85" s="6" t="s">
        <v>197</v>
      </c>
      <c r="D85" s="6" t="s">
        <v>198</v>
      </c>
      <c r="E85" s="7">
        <v>2.63</v>
      </c>
      <c r="F85" s="6">
        <v>6</v>
      </c>
      <c r="G85" s="10" t="s">
        <v>199</v>
      </c>
      <c r="H85" s="6">
        <v>1997</v>
      </c>
      <c r="I85" s="6">
        <f t="shared" si="4"/>
        <v>30</v>
      </c>
      <c r="J85" s="6" t="s">
        <v>19</v>
      </c>
      <c r="K85" s="6" t="s">
        <v>20</v>
      </c>
      <c r="L85" s="6">
        <v>146</v>
      </c>
      <c r="M85" s="6" t="s">
        <v>21</v>
      </c>
      <c r="N85" s="6"/>
    </row>
    <row r="86" s="1" customFormat="1" ht="28" customHeight="1" spans="1:14">
      <c r="A86" s="9">
        <v>80</v>
      </c>
      <c r="B86" s="6" t="s">
        <v>196</v>
      </c>
      <c r="C86" s="6" t="s">
        <v>197</v>
      </c>
      <c r="D86" s="6" t="s">
        <v>198</v>
      </c>
      <c r="E86" s="7">
        <v>2.07</v>
      </c>
      <c r="F86" s="6">
        <v>6</v>
      </c>
      <c r="G86" s="10" t="s">
        <v>199</v>
      </c>
      <c r="H86" s="6">
        <v>1997</v>
      </c>
      <c r="I86" s="6">
        <f t="shared" si="4"/>
        <v>30</v>
      </c>
      <c r="J86" s="6" t="s">
        <v>19</v>
      </c>
      <c r="K86" s="6" t="s">
        <v>20</v>
      </c>
      <c r="L86" s="6">
        <v>174</v>
      </c>
      <c r="M86" s="6" t="s">
        <v>21</v>
      </c>
      <c r="N86" s="6"/>
    </row>
    <row r="87" s="1" customFormat="1" ht="28" customHeight="1" spans="1:14">
      <c r="A87" s="9">
        <v>81</v>
      </c>
      <c r="B87" s="6" t="s">
        <v>200</v>
      </c>
      <c r="C87" s="6" t="s">
        <v>201</v>
      </c>
      <c r="D87" s="6" t="s">
        <v>202</v>
      </c>
      <c r="E87" s="7">
        <f>810.73/667</f>
        <v>1.21548725637181</v>
      </c>
      <c r="F87" s="6">
        <v>3</v>
      </c>
      <c r="G87" s="10" t="s">
        <v>25</v>
      </c>
      <c r="H87" s="6">
        <v>2000</v>
      </c>
      <c r="I87" s="6">
        <f t="shared" si="4"/>
        <v>27</v>
      </c>
      <c r="J87" s="6" t="s">
        <v>19</v>
      </c>
      <c r="K87" s="6" t="s">
        <v>20</v>
      </c>
      <c r="L87" s="6">
        <v>137</v>
      </c>
      <c r="M87" s="6" t="s">
        <v>21</v>
      </c>
      <c r="N87" s="6"/>
    </row>
    <row r="88" s="1" customFormat="1" ht="28" customHeight="1" spans="1:14">
      <c r="A88" s="9">
        <v>82</v>
      </c>
      <c r="B88" s="6" t="s">
        <v>196</v>
      </c>
      <c r="C88" s="6" t="s">
        <v>203</v>
      </c>
      <c r="D88" s="6" t="s">
        <v>204</v>
      </c>
      <c r="E88" s="7">
        <v>1.49</v>
      </c>
      <c r="F88" s="6">
        <v>6</v>
      </c>
      <c r="G88" s="10" t="s">
        <v>205</v>
      </c>
      <c r="H88" s="6">
        <v>1997</v>
      </c>
      <c r="I88" s="6">
        <f t="shared" si="4"/>
        <v>30</v>
      </c>
      <c r="J88" s="6" t="s">
        <v>19</v>
      </c>
      <c r="K88" s="6" t="s">
        <v>20</v>
      </c>
      <c r="L88" s="6">
        <v>81</v>
      </c>
      <c r="M88" s="6" t="s">
        <v>21</v>
      </c>
      <c r="N88" s="6"/>
    </row>
    <row r="89" s="1" customFormat="1" ht="28" customHeight="1" spans="1:14">
      <c r="A89" s="9">
        <v>83</v>
      </c>
      <c r="B89" s="6" t="s">
        <v>196</v>
      </c>
      <c r="C89" s="6" t="s">
        <v>203</v>
      </c>
      <c r="D89" s="6" t="s">
        <v>206</v>
      </c>
      <c r="E89" s="7">
        <v>0.68</v>
      </c>
      <c r="F89" s="6">
        <v>6</v>
      </c>
      <c r="G89" s="10" t="s">
        <v>207</v>
      </c>
      <c r="H89" s="6">
        <v>1998</v>
      </c>
      <c r="I89" s="6">
        <f t="shared" si="4"/>
        <v>29</v>
      </c>
      <c r="J89" s="6" t="s">
        <v>19</v>
      </c>
      <c r="K89" s="6" t="s">
        <v>20</v>
      </c>
      <c r="L89" s="6">
        <v>44</v>
      </c>
      <c r="M89" s="6" t="s">
        <v>21</v>
      </c>
      <c r="N89" s="6"/>
    </row>
    <row r="90" s="2" customFormat="1" ht="28" customHeight="1" spans="1:14">
      <c r="A90" s="9">
        <v>84</v>
      </c>
      <c r="B90" s="6" t="s">
        <v>196</v>
      </c>
      <c r="C90" s="6" t="s">
        <v>208</v>
      </c>
      <c r="D90" s="6" t="s">
        <v>209</v>
      </c>
      <c r="E90" s="7">
        <v>6</v>
      </c>
      <c r="F90" s="6">
        <v>6</v>
      </c>
      <c r="G90" s="6">
        <v>28</v>
      </c>
      <c r="H90" s="6">
        <v>1987</v>
      </c>
      <c r="I90" s="6">
        <f t="shared" si="4"/>
        <v>40</v>
      </c>
      <c r="J90" s="6" t="s">
        <v>19</v>
      </c>
      <c r="K90" s="6" t="s">
        <v>20</v>
      </c>
      <c r="L90" s="6">
        <v>1242</v>
      </c>
      <c r="M90" s="6" t="s">
        <v>21</v>
      </c>
      <c r="N90" s="6"/>
    </row>
    <row r="91" s="1" customFormat="1" ht="28" customHeight="1" spans="1:14">
      <c r="A91" s="9">
        <v>85</v>
      </c>
      <c r="B91" s="6" t="s">
        <v>200</v>
      </c>
      <c r="C91" s="9" t="s">
        <v>210</v>
      </c>
      <c r="D91" s="6" t="s">
        <v>211</v>
      </c>
      <c r="E91" s="7">
        <v>4</v>
      </c>
      <c r="F91" s="6">
        <v>3</v>
      </c>
      <c r="G91" s="6">
        <v>85</v>
      </c>
      <c r="H91" s="6">
        <v>2001</v>
      </c>
      <c r="I91" s="6">
        <f t="shared" si="4"/>
        <v>26</v>
      </c>
      <c r="J91" s="6" t="s">
        <v>19</v>
      </c>
      <c r="K91" s="6" t="s">
        <v>20</v>
      </c>
      <c r="L91" s="6">
        <v>163</v>
      </c>
      <c r="M91" s="6" t="s">
        <v>65</v>
      </c>
      <c r="N91" s="6"/>
    </row>
    <row r="92" s="1" customFormat="1" ht="28" customHeight="1" spans="1:14">
      <c r="A92" s="9">
        <v>86</v>
      </c>
      <c r="B92" s="6" t="s">
        <v>200</v>
      </c>
      <c r="C92" s="6" t="s">
        <v>212</v>
      </c>
      <c r="D92" s="6" t="s">
        <v>213</v>
      </c>
      <c r="E92" s="7">
        <v>4.39</v>
      </c>
      <c r="F92" s="6">
        <v>3</v>
      </c>
      <c r="G92" s="6">
        <v>58</v>
      </c>
      <c r="H92" s="6">
        <v>2000</v>
      </c>
      <c r="I92" s="6">
        <f t="shared" si="4"/>
        <v>27</v>
      </c>
      <c r="J92" s="6" t="s">
        <v>19</v>
      </c>
      <c r="K92" s="6" t="s">
        <v>20</v>
      </c>
      <c r="L92" s="6">
        <v>60</v>
      </c>
      <c r="M92" s="6" t="s">
        <v>21</v>
      </c>
      <c r="N92" s="6"/>
    </row>
    <row r="93" s="2" customFormat="1" ht="28" customHeight="1" spans="1:14">
      <c r="A93" s="9">
        <v>87</v>
      </c>
      <c r="B93" s="6" t="s">
        <v>214</v>
      </c>
      <c r="C93" s="6" t="s">
        <v>215</v>
      </c>
      <c r="D93" s="6" t="s">
        <v>216</v>
      </c>
      <c r="E93" s="7">
        <v>15.56</v>
      </c>
      <c r="F93" s="6">
        <v>1</v>
      </c>
      <c r="G93" s="6">
        <v>17</v>
      </c>
      <c r="H93" s="6">
        <v>2000</v>
      </c>
      <c r="I93" s="6">
        <f t="shared" si="4"/>
        <v>27</v>
      </c>
      <c r="J93" s="6" t="s">
        <v>19</v>
      </c>
      <c r="K93" s="6" t="s">
        <v>20</v>
      </c>
      <c r="L93" s="6">
        <v>98</v>
      </c>
      <c r="M93" s="6" t="s">
        <v>21</v>
      </c>
      <c r="N93" s="6"/>
    </row>
    <row r="94" s="1" customFormat="1" ht="28" customHeight="1" spans="1:14">
      <c r="A94" s="9">
        <v>88</v>
      </c>
      <c r="B94" s="6" t="s">
        <v>200</v>
      </c>
      <c r="C94" s="6" t="s">
        <v>217</v>
      </c>
      <c r="D94" s="6" t="s">
        <v>218</v>
      </c>
      <c r="E94" s="7">
        <v>0.15</v>
      </c>
      <c r="F94" s="6">
        <v>3</v>
      </c>
      <c r="G94" s="6">
        <v>70</v>
      </c>
      <c r="H94" s="6">
        <v>2002</v>
      </c>
      <c r="I94" s="6">
        <f t="shared" si="4"/>
        <v>25</v>
      </c>
      <c r="J94" s="6" t="s">
        <v>19</v>
      </c>
      <c r="K94" s="6" t="s">
        <v>20</v>
      </c>
      <c r="L94" s="6">
        <v>41</v>
      </c>
      <c r="M94" s="6" t="s">
        <v>65</v>
      </c>
      <c r="N94" s="6"/>
    </row>
    <row r="95" s="1" customFormat="1" ht="28" customHeight="1" spans="1:14">
      <c r="A95" s="9">
        <v>89</v>
      </c>
      <c r="B95" s="6" t="s">
        <v>200</v>
      </c>
      <c r="C95" s="6" t="s">
        <v>217</v>
      </c>
      <c r="D95" s="6" t="s">
        <v>218</v>
      </c>
      <c r="E95" s="7">
        <v>0.63</v>
      </c>
      <c r="F95" s="6">
        <v>3</v>
      </c>
      <c r="G95" s="6">
        <v>70</v>
      </c>
      <c r="H95" s="6">
        <v>2002</v>
      </c>
      <c r="I95" s="6">
        <f t="shared" si="4"/>
        <v>25</v>
      </c>
      <c r="J95" s="6" t="s">
        <v>19</v>
      </c>
      <c r="K95" s="6" t="s">
        <v>20</v>
      </c>
      <c r="L95" s="6">
        <v>37</v>
      </c>
      <c r="M95" s="6" t="s">
        <v>65</v>
      </c>
      <c r="N95" s="6"/>
    </row>
    <row r="96" s="1" customFormat="1" ht="28" customHeight="1" spans="1:14">
      <c r="A96" s="9">
        <v>90</v>
      </c>
      <c r="B96" s="6" t="s">
        <v>219</v>
      </c>
      <c r="C96" s="6" t="s">
        <v>220</v>
      </c>
      <c r="D96" s="6" t="s">
        <v>221</v>
      </c>
      <c r="E96" s="7">
        <f>416.57/667</f>
        <v>0.624542728635682</v>
      </c>
      <c r="F96" s="6">
        <v>4</v>
      </c>
      <c r="G96" s="6">
        <v>55</v>
      </c>
      <c r="H96" s="6">
        <v>2001</v>
      </c>
      <c r="I96" s="6">
        <f t="shared" si="4"/>
        <v>26</v>
      </c>
      <c r="J96" s="6" t="s">
        <v>19</v>
      </c>
      <c r="K96" s="6" t="s">
        <v>20</v>
      </c>
      <c r="L96" s="6">
        <v>43</v>
      </c>
      <c r="M96" s="6" t="s">
        <v>21</v>
      </c>
      <c r="N96" s="6"/>
    </row>
    <row r="97" s="1" customFormat="1" ht="28" customHeight="1" spans="1:14">
      <c r="A97" s="9">
        <v>91</v>
      </c>
      <c r="B97" s="6" t="s">
        <v>219</v>
      </c>
      <c r="C97" s="6" t="s">
        <v>220</v>
      </c>
      <c r="D97" s="6" t="s">
        <v>221</v>
      </c>
      <c r="E97" s="7">
        <f>415.32/667</f>
        <v>0.622668665667166</v>
      </c>
      <c r="F97" s="6">
        <v>4</v>
      </c>
      <c r="G97" s="6">
        <v>55</v>
      </c>
      <c r="H97" s="6">
        <v>2001</v>
      </c>
      <c r="I97" s="6">
        <f t="shared" si="4"/>
        <v>26</v>
      </c>
      <c r="J97" s="6" t="s">
        <v>19</v>
      </c>
      <c r="K97" s="6" t="s">
        <v>20</v>
      </c>
      <c r="L97" s="6">
        <v>47</v>
      </c>
      <c r="M97" s="6" t="s">
        <v>21</v>
      </c>
      <c r="N97" s="6"/>
    </row>
    <row r="98" s="1" customFormat="1" ht="28" customHeight="1" spans="1:14">
      <c r="A98" s="9">
        <v>92</v>
      </c>
      <c r="B98" s="6" t="s">
        <v>219</v>
      </c>
      <c r="C98" s="6" t="s">
        <v>220</v>
      </c>
      <c r="D98" s="6" t="s">
        <v>221</v>
      </c>
      <c r="E98" s="7">
        <f>642.92/667</f>
        <v>0.963898050974513</v>
      </c>
      <c r="F98" s="6">
        <v>4</v>
      </c>
      <c r="G98" s="6">
        <v>55</v>
      </c>
      <c r="H98" s="6">
        <v>2001</v>
      </c>
      <c r="I98" s="6">
        <f t="shared" si="4"/>
        <v>26</v>
      </c>
      <c r="J98" s="6" t="s">
        <v>19</v>
      </c>
      <c r="K98" s="6" t="s">
        <v>20</v>
      </c>
      <c r="L98" s="6">
        <v>89</v>
      </c>
      <c r="M98" s="6" t="s">
        <v>21</v>
      </c>
      <c r="N98" s="6"/>
    </row>
    <row r="99" s="1" customFormat="1" ht="28" customHeight="1" spans="1:14">
      <c r="A99" s="9">
        <v>93</v>
      </c>
      <c r="B99" s="6" t="s">
        <v>219</v>
      </c>
      <c r="C99" s="6" t="s">
        <v>220</v>
      </c>
      <c r="D99" s="6" t="s">
        <v>222</v>
      </c>
      <c r="E99" s="7">
        <f>670.64/667</f>
        <v>1.00545727136432</v>
      </c>
      <c r="F99" s="6">
        <v>4</v>
      </c>
      <c r="G99" s="6">
        <v>51</v>
      </c>
      <c r="H99" s="6">
        <v>2001</v>
      </c>
      <c r="I99" s="6">
        <f t="shared" si="4"/>
        <v>26</v>
      </c>
      <c r="J99" s="6" t="s">
        <v>19</v>
      </c>
      <c r="K99" s="6" t="s">
        <v>20</v>
      </c>
      <c r="L99" s="6">
        <v>79</v>
      </c>
      <c r="M99" s="6" t="s">
        <v>21</v>
      </c>
      <c r="N99" s="6"/>
    </row>
    <row r="100" s="1" customFormat="1" ht="28" customHeight="1" spans="1:14">
      <c r="A100" s="9">
        <v>94</v>
      </c>
      <c r="B100" s="6" t="s">
        <v>200</v>
      </c>
      <c r="C100" s="6" t="s">
        <v>223</v>
      </c>
      <c r="D100" s="6" t="s">
        <v>224</v>
      </c>
      <c r="E100" s="7">
        <f>2066.67/667</f>
        <v>3.09845577211394</v>
      </c>
      <c r="F100" s="6">
        <v>3</v>
      </c>
      <c r="G100" s="6">
        <v>48</v>
      </c>
      <c r="H100" s="6">
        <v>2005</v>
      </c>
      <c r="I100" s="6">
        <f t="shared" si="4"/>
        <v>22</v>
      </c>
      <c r="J100" s="6" t="s">
        <v>19</v>
      </c>
      <c r="K100" s="6" t="s">
        <v>20</v>
      </c>
      <c r="L100" s="6">
        <v>105</v>
      </c>
      <c r="M100" s="6" t="s">
        <v>21</v>
      </c>
      <c r="N100" s="6"/>
    </row>
    <row r="101" s="1" customFormat="1" ht="28" customHeight="1" spans="1:14">
      <c r="A101" s="9">
        <v>95</v>
      </c>
      <c r="B101" s="6" t="s">
        <v>200</v>
      </c>
      <c r="C101" s="6" t="s">
        <v>223</v>
      </c>
      <c r="D101" s="6" t="s">
        <v>224</v>
      </c>
      <c r="E101" s="7">
        <f>1935.65/667</f>
        <v>2.902023988006</v>
      </c>
      <c r="F101" s="6">
        <v>3</v>
      </c>
      <c r="G101" s="6">
        <v>48</v>
      </c>
      <c r="H101" s="6">
        <v>2005</v>
      </c>
      <c r="I101" s="6">
        <f t="shared" si="4"/>
        <v>22</v>
      </c>
      <c r="J101" s="6" t="s">
        <v>19</v>
      </c>
      <c r="K101" s="6" t="s">
        <v>20</v>
      </c>
      <c r="L101" s="6">
        <v>104</v>
      </c>
      <c r="M101" s="6" t="s">
        <v>21</v>
      </c>
      <c r="N101" s="6"/>
    </row>
    <row r="102" s="2" customFormat="1" ht="28" customHeight="1" spans="1:14">
      <c r="A102" s="9">
        <v>96</v>
      </c>
      <c r="B102" s="6" t="s">
        <v>219</v>
      </c>
      <c r="C102" s="6" t="s">
        <v>225</v>
      </c>
      <c r="D102" s="6" t="s">
        <v>226</v>
      </c>
      <c r="E102" s="7">
        <v>95</v>
      </c>
      <c r="F102" s="6">
        <v>4</v>
      </c>
      <c r="G102" s="10" t="s">
        <v>227</v>
      </c>
      <c r="H102" s="6">
        <v>2003</v>
      </c>
      <c r="I102" s="6">
        <f t="shared" si="4"/>
        <v>24</v>
      </c>
      <c r="J102" s="6" t="s">
        <v>47</v>
      </c>
      <c r="K102" s="6" t="s">
        <v>20</v>
      </c>
      <c r="L102" s="6">
        <v>1162</v>
      </c>
      <c r="M102" s="6" t="s">
        <v>48</v>
      </c>
      <c r="N102" s="6"/>
    </row>
    <row r="103" s="2" customFormat="1" ht="28" customHeight="1" spans="1:14">
      <c r="A103" s="9">
        <v>97</v>
      </c>
      <c r="B103" s="6" t="s">
        <v>228</v>
      </c>
      <c r="C103" s="6" t="s">
        <v>229</v>
      </c>
      <c r="D103" s="6" t="s">
        <v>230</v>
      </c>
      <c r="E103" s="7">
        <v>2.5</v>
      </c>
      <c r="F103" s="6">
        <v>5</v>
      </c>
      <c r="G103" s="6">
        <v>25</v>
      </c>
      <c r="H103" s="6">
        <v>2000</v>
      </c>
      <c r="I103" s="6">
        <f t="shared" si="4"/>
        <v>27</v>
      </c>
      <c r="J103" s="6" t="s">
        <v>19</v>
      </c>
      <c r="K103" s="6" t="s">
        <v>20</v>
      </c>
      <c r="L103" s="6">
        <v>104</v>
      </c>
      <c r="M103" s="6" t="s">
        <v>65</v>
      </c>
      <c r="N103" s="6"/>
    </row>
    <row r="104" s="2" customFormat="1" ht="28" customHeight="1" spans="1:14">
      <c r="A104" s="9">
        <v>98</v>
      </c>
      <c r="B104" s="6" t="s">
        <v>231</v>
      </c>
      <c r="C104" s="6" t="s">
        <v>232</v>
      </c>
      <c r="D104" s="6" t="s">
        <v>233</v>
      </c>
      <c r="E104" s="7">
        <v>24.1</v>
      </c>
      <c r="F104" s="6">
        <v>2</v>
      </c>
      <c r="G104" s="6">
        <v>43</v>
      </c>
      <c r="H104" s="6">
        <v>1984</v>
      </c>
      <c r="I104" s="6">
        <f t="shared" si="4"/>
        <v>43</v>
      </c>
      <c r="J104" s="6" t="s">
        <v>47</v>
      </c>
      <c r="K104" s="6" t="s">
        <v>234</v>
      </c>
      <c r="L104" s="6">
        <v>1260</v>
      </c>
      <c r="M104" s="6" t="s">
        <v>48</v>
      </c>
      <c r="N104" s="6"/>
    </row>
    <row r="105" s="2" customFormat="1" ht="28" customHeight="1" spans="1:14">
      <c r="A105" s="9">
        <v>99</v>
      </c>
      <c r="B105" s="6" t="s">
        <v>231</v>
      </c>
      <c r="C105" s="6" t="s">
        <v>235</v>
      </c>
      <c r="D105" s="6" t="s">
        <v>236</v>
      </c>
      <c r="E105" s="7">
        <v>14.2</v>
      </c>
      <c r="F105" s="6">
        <v>2</v>
      </c>
      <c r="G105" s="10" t="s">
        <v>146</v>
      </c>
      <c r="H105" s="6">
        <v>1984</v>
      </c>
      <c r="I105" s="6">
        <f t="shared" si="4"/>
        <v>43</v>
      </c>
      <c r="J105" s="6" t="s">
        <v>47</v>
      </c>
      <c r="K105" s="6" t="s">
        <v>234</v>
      </c>
      <c r="L105" s="6">
        <v>837</v>
      </c>
      <c r="M105" s="6" t="s">
        <v>48</v>
      </c>
      <c r="N105" s="6"/>
    </row>
    <row r="106" s="2" customFormat="1" ht="28" customHeight="1" spans="1:14">
      <c r="A106" s="9">
        <v>100</v>
      </c>
      <c r="B106" s="9" t="s">
        <v>237</v>
      </c>
      <c r="C106" s="9" t="s">
        <v>238</v>
      </c>
      <c r="D106" s="9" t="s">
        <v>239</v>
      </c>
      <c r="E106" s="9">
        <v>2.4</v>
      </c>
      <c r="F106" s="9">
        <v>1</v>
      </c>
      <c r="G106" s="9">
        <v>48</v>
      </c>
      <c r="H106" s="9">
        <v>1986</v>
      </c>
      <c r="I106" s="9">
        <v>40</v>
      </c>
      <c r="J106" s="9" t="s">
        <v>47</v>
      </c>
      <c r="K106" s="9" t="s">
        <v>240</v>
      </c>
      <c r="L106" s="9">
        <v>152</v>
      </c>
      <c r="M106" s="6" t="s">
        <v>48</v>
      </c>
      <c r="N106" s="9"/>
    </row>
    <row r="107" s="2" customFormat="1" ht="28" customHeight="1" spans="1:14">
      <c r="A107" s="9">
        <v>101</v>
      </c>
      <c r="B107" s="9" t="s">
        <v>237</v>
      </c>
      <c r="C107" s="9" t="s">
        <v>238</v>
      </c>
      <c r="D107" s="9" t="s">
        <v>239</v>
      </c>
      <c r="E107" s="9">
        <v>5.7</v>
      </c>
      <c r="F107" s="9">
        <v>1</v>
      </c>
      <c r="G107" s="9">
        <v>44</v>
      </c>
      <c r="H107" s="9">
        <v>1986</v>
      </c>
      <c r="I107" s="9">
        <v>40</v>
      </c>
      <c r="J107" s="9" t="s">
        <v>47</v>
      </c>
      <c r="K107" s="9" t="s">
        <v>240</v>
      </c>
      <c r="L107" s="9">
        <v>259</v>
      </c>
      <c r="M107" s="6" t="s">
        <v>48</v>
      </c>
      <c r="N107" s="9"/>
    </row>
    <row r="108" s="2" customFormat="1" ht="28" customHeight="1" spans="1:14">
      <c r="A108" s="9">
        <v>102</v>
      </c>
      <c r="B108" s="9" t="s">
        <v>237</v>
      </c>
      <c r="C108" s="9" t="s">
        <v>238</v>
      </c>
      <c r="D108" s="9" t="s">
        <v>239</v>
      </c>
      <c r="E108" s="9">
        <v>35.7</v>
      </c>
      <c r="F108" s="9">
        <v>1</v>
      </c>
      <c r="G108" s="9">
        <v>47</v>
      </c>
      <c r="H108" s="9">
        <v>1986</v>
      </c>
      <c r="I108" s="9">
        <v>40</v>
      </c>
      <c r="J108" s="9" t="s">
        <v>47</v>
      </c>
      <c r="K108" s="9" t="s">
        <v>240</v>
      </c>
      <c r="L108" s="9">
        <v>1691</v>
      </c>
      <c r="M108" s="6" t="s">
        <v>48</v>
      </c>
      <c r="N108" s="9"/>
    </row>
    <row r="109" s="2" customFormat="1" ht="28" customHeight="1" spans="1:14">
      <c r="A109" s="9">
        <v>103</v>
      </c>
      <c r="B109" s="6" t="s">
        <v>241</v>
      </c>
      <c r="C109" s="9" t="s">
        <v>242</v>
      </c>
      <c r="D109" s="6" t="s">
        <v>243</v>
      </c>
      <c r="E109" s="7">
        <v>6</v>
      </c>
      <c r="F109" s="6">
        <v>5</v>
      </c>
      <c r="G109" s="6">
        <v>54</v>
      </c>
      <c r="H109" s="6">
        <v>2001</v>
      </c>
      <c r="I109" s="6">
        <v>26</v>
      </c>
      <c r="J109" s="6" t="s">
        <v>180</v>
      </c>
      <c r="K109" s="6" t="s">
        <v>20</v>
      </c>
      <c r="L109" s="6">
        <v>202</v>
      </c>
      <c r="M109" s="6" t="s">
        <v>65</v>
      </c>
      <c r="N109" s="6"/>
    </row>
    <row r="110" s="2" customFormat="1" ht="28" customHeight="1" spans="1:14">
      <c r="A110" s="9">
        <v>104</v>
      </c>
      <c r="B110" s="6" t="s">
        <v>241</v>
      </c>
      <c r="C110" s="9" t="s">
        <v>244</v>
      </c>
      <c r="D110" s="6" t="s">
        <v>245</v>
      </c>
      <c r="E110" s="16">
        <v>43.6</v>
      </c>
      <c r="F110" s="13">
        <v>5</v>
      </c>
      <c r="G110" s="6">
        <v>1</v>
      </c>
      <c r="H110" s="13">
        <v>2002</v>
      </c>
      <c r="I110" s="13">
        <v>25</v>
      </c>
      <c r="J110" s="9" t="s">
        <v>19</v>
      </c>
      <c r="K110" s="9" t="s">
        <v>240</v>
      </c>
      <c r="L110" s="6">
        <v>4025</v>
      </c>
      <c r="M110" s="6" t="s">
        <v>65</v>
      </c>
      <c r="N110" s="6"/>
    </row>
    <row r="111" s="1" customFormat="1" ht="28" customHeight="1" spans="1:14">
      <c r="A111" s="9">
        <v>105</v>
      </c>
      <c r="B111" s="6" t="s">
        <v>246</v>
      </c>
      <c r="C111" s="6" t="s">
        <v>247</v>
      </c>
      <c r="D111" s="6" t="s">
        <v>248</v>
      </c>
      <c r="E111" s="7">
        <v>1.31</v>
      </c>
      <c r="F111" s="6">
        <v>8</v>
      </c>
      <c r="G111" s="6">
        <v>78</v>
      </c>
      <c r="H111" s="6">
        <v>2000</v>
      </c>
      <c r="I111" s="6">
        <f t="shared" ref="I111:I126" si="5">2026-H111+1</f>
        <v>27</v>
      </c>
      <c r="J111" s="6" t="s">
        <v>19</v>
      </c>
      <c r="K111" s="6" t="s">
        <v>20</v>
      </c>
      <c r="L111" s="6">
        <v>70</v>
      </c>
      <c r="M111" s="6" t="s">
        <v>21</v>
      </c>
      <c r="N111" s="6"/>
    </row>
    <row r="112" s="1" customFormat="1" ht="28" customHeight="1" spans="1:14">
      <c r="A112" s="9">
        <v>106</v>
      </c>
      <c r="B112" s="6" t="s">
        <v>246</v>
      </c>
      <c r="C112" s="6" t="s">
        <v>247</v>
      </c>
      <c r="D112" s="6" t="s">
        <v>248</v>
      </c>
      <c r="E112" s="7">
        <v>0.99</v>
      </c>
      <c r="F112" s="6">
        <v>8</v>
      </c>
      <c r="G112" s="6">
        <v>78</v>
      </c>
      <c r="H112" s="6">
        <v>2000</v>
      </c>
      <c r="I112" s="6">
        <f t="shared" si="5"/>
        <v>27</v>
      </c>
      <c r="J112" s="6" t="s">
        <v>19</v>
      </c>
      <c r="K112" s="6" t="s">
        <v>20</v>
      </c>
      <c r="L112" s="6">
        <v>98</v>
      </c>
      <c r="M112" s="6" t="s">
        <v>21</v>
      </c>
      <c r="N112" s="6"/>
    </row>
    <row r="113" s="1" customFormat="1" ht="28" customHeight="1" spans="1:14">
      <c r="A113" s="9">
        <v>107</v>
      </c>
      <c r="B113" s="6" t="s">
        <v>246</v>
      </c>
      <c r="C113" s="6" t="s">
        <v>247</v>
      </c>
      <c r="D113" s="6" t="s">
        <v>248</v>
      </c>
      <c r="E113" s="7">
        <v>2.25</v>
      </c>
      <c r="F113" s="6">
        <v>8</v>
      </c>
      <c r="G113" s="6">
        <v>78</v>
      </c>
      <c r="H113" s="6">
        <v>2000</v>
      </c>
      <c r="I113" s="6">
        <f t="shared" si="5"/>
        <v>27</v>
      </c>
      <c r="J113" s="6" t="s">
        <v>19</v>
      </c>
      <c r="K113" s="6" t="s">
        <v>20</v>
      </c>
      <c r="L113" s="6">
        <v>167</v>
      </c>
      <c r="M113" s="6" t="s">
        <v>21</v>
      </c>
      <c r="N113" s="6"/>
    </row>
    <row r="114" s="2" customFormat="1" ht="28" customHeight="1" spans="1:14">
      <c r="A114" s="9">
        <v>108</v>
      </c>
      <c r="B114" s="6" t="s">
        <v>249</v>
      </c>
      <c r="C114" s="6" t="s">
        <v>250</v>
      </c>
      <c r="D114" s="6" t="s">
        <v>251</v>
      </c>
      <c r="E114" s="7">
        <v>7.4</v>
      </c>
      <c r="F114" s="6">
        <v>3</v>
      </c>
      <c r="G114" s="10" t="s">
        <v>252</v>
      </c>
      <c r="H114" s="6">
        <v>2001</v>
      </c>
      <c r="I114" s="6">
        <f t="shared" si="5"/>
        <v>26</v>
      </c>
      <c r="J114" s="6" t="s">
        <v>19</v>
      </c>
      <c r="K114" s="6" t="s">
        <v>20</v>
      </c>
      <c r="L114" s="6">
        <v>427</v>
      </c>
      <c r="M114" s="6" t="s">
        <v>65</v>
      </c>
      <c r="N114" s="6"/>
    </row>
    <row r="115" s="1" customFormat="1" ht="28" customHeight="1" spans="1:14">
      <c r="A115" s="9">
        <v>109</v>
      </c>
      <c r="B115" s="6" t="s">
        <v>253</v>
      </c>
      <c r="C115" s="6" t="s">
        <v>254</v>
      </c>
      <c r="D115" s="6" t="s">
        <v>255</v>
      </c>
      <c r="E115" s="7">
        <v>6.43</v>
      </c>
      <c r="F115" s="6">
        <v>1</v>
      </c>
      <c r="G115" s="10" t="s">
        <v>256</v>
      </c>
      <c r="H115" s="6">
        <v>1990</v>
      </c>
      <c r="I115" s="6">
        <f t="shared" si="5"/>
        <v>37</v>
      </c>
      <c r="J115" s="6" t="s">
        <v>19</v>
      </c>
      <c r="K115" s="6" t="s">
        <v>20</v>
      </c>
      <c r="L115" s="6">
        <v>273</v>
      </c>
      <c r="M115" s="6" t="s">
        <v>21</v>
      </c>
      <c r="N115" s="6"/>
    </row>
    <row r="116" s="1" customFormat="1" ht="28" customHeight="1" spans="1:14">
      <c r="A116" s="9">
        <v>110</v>
      </c>
      <c r="B116" s="6" t="s">
        <v>253</v>
      </c>
      <c r="C116" s="6" t="s">
        <v>254</v>
      </c>
      <c r="D116" s="6" t="s">
        <v>255</v>
      </c>
      <c r="E116" s="7">
        <v>5.41</v>
      </c>
      <c r="F116" s="6">
        <v>1</v>
      </c>
      <c r="G116" s="10" t="s">
        <v>256</v>
      </c>
      <c r="H116" s="6">
        <v>1990</v>
      </c>
      <c r="I116" s="6">
        <f t="shared" si="5"/>
        <v>37</v>
      </c>
      <c r="J116" s="6" t="s">
        <v>19</v>
      </c>
      <c r="K116" s="6" t="s">
        <v>20</v>
      </c>
      <c r="L116" s="6">
        <v>336</v>
      </c>
      <c r="M116" s="6" t="s">
        <v>21</v>
      </c>
      <c r="N116" s="6"/>
    </row>
    <row r="117" s="2" customFormat="1" ht="28" customHeight="1" spans="1:14">
      <c r="A117" s="9">
        <v>111</v>
      </c>
      <c r="B117" s="6" t="s">
        <v>253</v>
      </c>
      <c r="C117" s="6" t="s">
        <v>257</v>
      </c>
      <c r="D117" s="6" t="s">
        <v>258</v>
      </c>
      <c r="E117" s="7">
        <v>0.7</v>
      </c>
      <c r="F117" s="6"/>
      <c r="G117" s="10"/>
      <c r="H117" s="6">
        <v>1980</v>
      </c>
      <c r="I117" s="6">
        <f t="shared" si="5"/>
        <v>47</v>
      </c>
      <c r="J117" s="6" t="s">
        <v>19</v>
      </c>
      <c r="K117" s="6" t="s">
        <v>20</v>
      </c>
      <c r="L117" s="6">
        <v>44</v>
      </c>
      <c r="M117" s="6" t="s">
        <v>21</v>
      </c>
      <c r="N117" s="6"/>
    </row>
    <row r="118" s="2" customFormat="1" ht="28" customHeight="1" spans="1:14">
      <c r="A118" s="9">
        <v>112</v>
      </c>
      <c r="B118" s="6" t="s">
        <v>253</v>
      </c>
      <c r="C118" s="6" t="s">
        <v>257</v>
      </c>
      <c r="D118" s="6" t="s">
        <v>259</v>
      </c>
      <c r="E118" s="7">
        <v>5</v>
      </c>
      <c r="F118" s="6"/>
      <c r="G118" s="10"/>
      <c r="H118" s="6">
        <v>1980</v>
      </c>
      <c r="I118" s="6">
        <f t="shared" si="5"/>
        <v>47</v>
      </c>
      <c r="J118" s="6" t="s">
        <v>19</v>
      </c>
      <c r="K118" s="6" t="s">
        <v>20</v>
      </c>
      <c r="L118" s="6">
        <v>45</v>
      </c>
      <c r="M118" s="6" t="s">
        <v>21</v>
      </c>
      <c r="N118" s="6"/>
    </row>
    <row r="119" s="1" customFormat="1" ht="28" customHeight="1" spans="1:14">
      <c r="A119" s="9">
        <v>113</v>
      </c>
      <c r="B119" s="6" t="s">
        <v>260</v>
      </c>
      <c r="C119" s="6" t="s">
        <v>261</v>
      </c>
      <c r="D119" s="6" t="s">
        <v>262</v>
      </c>
      <c r="E119" s="7">
        <v>0.98</v>
      </c>
      <c r="F119" s="6">
        <v>7</v>
      </c>
      <c r="G119" s="6">
        <v>76</v>
      </c>
      <c r="H119" s="6">
        <v>2003</v>
      </c>
      <c r="I119" s="6">
        <f t="shared" si="5"/>
        <v>24</v>
      </c>
      <c r="J119" s="6" t="s">
        <v>19</v>
      </c>
      <c r="K119" s="6" t="s">
        <v>20</v>
      </c>
      <c r="L119" s="6">
        <v>74</v>
      </c>
      <c r="M119" s="6" t="s">
        <v>21</v>
      </c>
      <c r="N119" s="11"/>
    </row>
    <row r="120" s="1" customFormat="1" ht="28" customHeight="1" spans="1:14">
      <c r="A120" s="9">
        <v>114</v>
      </c>
      <c r="B120" s="6" t="s">
        <v>260</v>
      </c>
      <c r="C120" s="6" t="s">
        <v>261</v>
      </c>
      <c r="D120" s="6" t="s">
        <v>262</v>
      </c>
      <c r="E120" s="7">
        <v>2.45</v>
      </c>
      <c r="F120" s="6">
        <v>7</v>
      </c>
      <c r="G120" s="6">
        <v>76</v>
      </c>
      <c r="H120" s="6">
        <v>2003</v>
      </c>
      <c r="I120" s="6">
        <f t="shared" si="5"/>
        <v>24</v>
      </c>
      <c r="J120" s="6" t="s">
        <v>19</v>
      </c>
      <c r="K120" s="6" t="s">
        <v>20</v>
      </c>
      <c r="L120" s="6">
        <v>104</v>
      </c>
      <c r="M120" s="6" t="s">
        <v>21</v>
      </c>
      <c r="N120" s="12"/>
    </row>
    <row r="121" s="1" customFormat="1" ht="28" customHeight="1" spans="1:14">
      <c r="A121" s="9">
        <v>115</v>
      </c>
      <c r="B121" s="6" t="s">
        <v>260</v>
      </c>
      <c r="C121" s="6" t="s">
        <v>261</v>
      </c>
      <c r="D121" s="6" t="s">
        <v>262</v>
      </c>
      <c r="E121" s="7">
        <v>0.85</v>
      </c>
      <c r="F121" s="6">
        <v>7</v>
      </c>
      <c r="G121" s="6">
        <v>76</v>
      </c>
      <c r="H121" s="6">
        <v>2003</v>
      </c>
      <c r="I121" s="6">
        <f t="shared" si="5"/>
        <v>24</v>
      </c>
      <c r="J121" s="6" t="s">
        <v>19</v>
      </c>
      <c r="K121" s="6" t="s">
        <v>20</v>
      </c>
      <c r="L121" s="6">
        <v>62</v>
      </c>
      <c r="M121" s="6" t="s">
        <v>21</v>
      </c>
      <c r="N121" s="15"/>
    </row>
    <row r="122" s="1" customFormat="1" ht="28" customHeight="1" spans="1:14">
      <c r="A122" s="9">
        <v>116</v>
      </c>
      <c r="B122" s="6" t="s">
        <v>263</v>
      </c>
      <c r="C122" s="6" t="s">
        <v>264</v>
      </c>
      <c r="D122" s="6" t="s">
        <v>265</v>
      </c>
      <c r="E122" s="7">
        <f>12191.53/667</f>
        <v>18.278155922039</v>
      </c>
      <c r="F122" s="6">
        <v>5</v>
      </c>
      <c r="G122" s="10" t="s">
        <v>266</v>
      </c>
      <c r="H122" s="6">
        <v>2002</v>
      </c>
      <c r="I122" s="6">
        <f t="shared" si="5"/>
        <v>25</v>
      </c>
      <c r="J122" s="6" t="s">
        <v>19</v>
      </c>
      <c r="K122" s="6" t="s">
        <v>20</v>
      </c>
      <c r="L122" s="6">
        <v>861</v>
      </c>
      <c r="M122" s="6" t="s">
        <v>21</v>
      </c>
      <c r="N122" s="6"/>
    </row>
    <row r="123" s="2" customFormat="1" ht="28" customHeight="1" spans="1:14">
      <c r="A123" s="9">
        <v>117</v>
      </c>
      <c r="B123" s="6" t="s">
        <v>260</v>
      </c>
      <c r="C123" s="6" t="s">
        <v>267</v>
      </c>
      <c r="D123" s="6" t="s">
        <v>268</v>
      </c>
      <c r="E123" s="7">
        <v>12</v>
      </c>
      <c r="F123" s="6">
        <v>7</v>
      </c>
      <c r="G123" s="6">
        <v>140</v>
      </c>
      <c r="H123" s="6">
        <v>2003</v>
      </c>
      <c r="I123" s="6">
        <f t="shared" si="5"/>
        <v>24</v>
      </c>
      <c r="J123" s="6" t="s">
        <v>19</v>
      </c>
      <c r="K123" s="6" t="s">
        <v>20</v>
      </c>
      <c r="L123" s="6">
        <v>804</v>
      </c>
      <c r="M123" s="6" t="s">
        <v>65</v>
      </c>
      <c r="N123" s="6"/>
    </row>
    <row r="124" s="1" customFormat="1" ht="28" customHeight="1" spans="1:14">
      <c r="A124" s="9">
        <v>118</v>
      </c>
      <c r="B124" s="6" t="s">
        <v>249</v>
      </c>
      <c r="C124" s="6" t="s">
        <v>269</v>
      </c>
      <c r="D124" s="6" t="s">
        <v>270</v>
      </c>
      <c r="E124" s="7">
        <v>8.72</v>
      </c>
      <c r="F124" s="6">
        <v>3</v>
      </c>
      <c r="G124" s="6">
        <v>84</v>
      </c>
      <c r="H124" s="6">
        <v>2003</v>
      </c>
      <c r="I124" s="6">
        <f t="shared" si="5"/>
        <v>24</v>
      </c>
      <c r="J124" s="6" t="s">
        <v>19</v>
      </c>
      <c r="K124" s="6" t="s">
        <v>20</v>
      </c>
      <c r="L124" s="6">
        <v>247</v>
      </c>
      <c r="M124" s="6" t="s">
        <v>65</v>
      </c>
      <c r="N124" s="6"/>
    </row>
    <row r="125" s="2" customFormat="1" ht="28" customHeight="1" spans="1:14">
      <c r="A125" s="9">
        <v>119</v>
      </c>
      <c r="B125" s="6" t="s">
        <v>249</v>
      </c>
      <c r="C125" s="6" t="s">
        <v>271</v>
      </c>
      <c r="D125" s="6" t="s">
        <v>272</v>
      </c>
      <c r="E125" s="7">
        <v>1</v>
      </c>
      <c r="F125" s="6"/>
      <c r="G125" s="6"/>
      <c r="H125" s="6">
        <v>2004</v>
      </c>
      <c r="I125" s="6">
        <f t="shared" si="5"/>
        <v>23</v>
      </c>
      <c r="J125" s="6" t="s">
        <v>19</v>
      </c>
      <c r="K125" s="6" t="s">
        <v>20</v>
      </c>
      <c r="L125" s="6">
        <v>110</v>
      </c>
      <c r="M125" s="6" t="s">
        <v>65</v>
      </c>
      <c r="N125" s="6"/>
    </row>
    <row r="126" s="2" customFormat="1" ht="28" customHeight="1" spans="1:14">
      <c r="A126" s="9">
        <v>120</v>
      </c>
      <c r="B126" s="6" t="s">
        <v>249</v>
      </c>
      <c r="C126" s="6" t="s">
        <v>38</v>
      </c>
      <c r="D126" s="6" t="s">
        <v>273</v>
      </c>
      <c r="E126" s="7">
        <v>4</v>
      </c>
      <c r="F126" s="6"/>
      <c r="G126" s="10"/>
      <c r="H126" s="6">
        <v>1998</v>
      </c>
      <c r="I126" s="6">
        <f t="shared" si="5"/>
        <v>29</v>
      </c>
      <c r="J126" s="6" t="s">
        <v>19</v>
      </c>
      <c r="K126" s="6" t="s">
        <v>20</v>
      </c>
      <c r="L126" s="6">
        <v>43</v>
      </c>
      <c r="M126" s="6" t="s">
        <v>21</v>
      </c>
      <c r="N126" s="6"/>
    </row>
    <row r="127" s="2" customFormat="1" ht="28" customHeight="1" spans="1:14">
      <c r="A127" s="9">
        <v>121</v>
      </c>
      <c r="B127" s="6" t="s">
        <v>249</v>
      </c>
      <c r="C127" s="9" t="s">
        <v>274</v>
      </c>
      <c r="D127" s="6" t="s">
        <v>275</v>
      </c>
      <c r="E127" s="7">
        <v>14</v>
      </c>
      <c r="F127" s="6"/>
      <c r="G127" s="6"/>
      <c r="H127" s="6">
        <v>1982</v>
      </c>
      <c r="I127" s="6">
        <v>45</v>
      </c>
      <c r="J127" s="6" t="s">
        <v>180</v>
      </c>
      <c r="K127" s="6" t="s">
        <v>20</v>
      </c>
      <c r="L127" s="6">
        <v>922</v>
      </c>
      <c r="M127" s="6" t="s">
        <v>21</v>
      </c>
      <c r="N127" s="6"/>
    </row>
    <row r="128" s="2" customFormat="1" ht="28" customHeight="1" spans="1:14">
      <c r="A128" s="9">
        <v>122</v>
      </c>
      <c r="B128" s="6" t="s">
        <v>249</v>
      </c>
      <c r="C128" s="9" t="s">
        <v>274</v>
      </c>
      <c r="D128" s="6" t="s">
        <v>276</v>
      </c>
      <c r="E128" s="7">
        <v>15</v>
      </c>
      <c r="F128" s="6"/>
      <c r="G128" s="6"/>
      <c r="H128" s="6">
        <v>1980</v>
      </c>
      <c r="I128" s="6">
        <v>47</v>
      </c>
      <c r="J128" s="6" t="s">
        <v>19</v>
      </c>
      <c r="K128" s="6" t="s">
        <v>20</v>
      </c>
      <c r="L128" s="6">
        <v>850</v>
      </c>
      <c r="M128" s="6" t="s">
        <v>21</v>
      </c>
      <c r="N128" s="6"/>
    </row>
    <row r="129" s="2" customFormat="1" ht="28" customHeight="1" spans="1:14">
      <c r="A129" s="9">
        <v>123</v>
      </c>
      <c r="B129" s="6" t="s">
        <v>277</v>
      </c>
      <c r="C129" s="9" t="s">
        <v>278</v>
      </c>
      <c r="D129" s="6" t="s">
        <v>279</v>
      </c>
      <c r="E129" s="7">
        <v>17</v>
      </c>
      <c r="F129" s="6"/>
      <c r="G129" s="6"/>
      <c r="H129" s="6">
        <v>1980</v>
      </c>
      <c r="I129" s="6">
        <v>47</v>
      </c>
      <c r="J129" s="6" t="s">
        <v>47</v>
      </c>
      <c r="K129" s="6" t="s">
        <v>240</v>
      </c>
      <c r="L129" s="6">
        <v>932</v>
      </c>
      <c r="M129" s="6" t="s">
        <v>48</v>
      </c>
      <c r="N129" s="6"/>
    </row>
    <row r="130" ht="28" customHeight="1" spans="1:14">
      <c r="A130" s="17" t="s">
        <v>280</v>
      </c>
      <c r="B130" s="17"/>
      <c r="C130" s="18"/>
      <c r="D130" s="18"/>
      <c r="E130" s="19">
        <f>SUM(E7:E129)</f>
        <v>1011.55748875562</v>
      </c>
      <c r="F130" s="19"/>
      <c r="G130" s="19"/>
      <c r="H130" s="19"/>
      <c r="I130" s="19"/>
      <c r="J130" s="19"/>
      <c r="K130" s="19"/>
      <c r="L130" s="19">
        <f>SUM(L7:L129)</f>
        <v>48491</v>
      </c>
      <c r="M130" s="17"/>
      <c r="N130" s="17"/>
    </row>
  </sheetData>
  <autoFilter xmlns:etc="http://www.wps.cn/officeDocument/2017/etCustomData" ref="A6:N130" etc:filterBottomFollowUsedRange="0">
    <extLst/>
  </autoFilter>
  <mergeCells count="6">
    <mergeCell ref="A5:N5"/>
    <mergeCell ref="L78:L79"/>
    <mergeCell ref="L80:L81"/>
    <mergeCell ref="N46:N47"/>
    <mergeCell ref="N119:N121"/>
    <mergeCell ref="A1:N4"/>
  </mergeCells>
  <pageMargins left="0.511805555555556" right="0.393055555555556" top="0.236111111111111" bottom="0.196527777777778" header="0.314583333333333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邹姝玲</cp:lastModifiedBy>
  <dcterms:created xsi:type="dcterms:W3CDTF">2024-03-18T01:23:00Z</dcterms:created>
  <dcterms:modified xsi:type="dcterms:W3CDTF">2026-10-18T06:19:59Z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2382DAC53E9B4F869D9104D1E9713010_13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